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eLibro" defaultThemeVersion="124226"/>
  <bookViews>
    <workbookView xWindow="-12" yWindow="-12" windowWidth="5100" windowHeight="8520" tabRatio="1000"/>
  </bookViews>
  <sheets>
    <sheet name="BALANCE GRAL" sheetId="39" r:id="rId1"/>
    <sheet name="ESTADO DE RESULTADOS" sheetId="40" r:id="rId2"/>
    <sheet name="MACRO_CONVERT" sheetId="14" state="very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HK1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_Order1" hidden="1">0</definedName>
    <definedName name="AFH">[1]SalesStat!$H$7</definedName>
    <definedName name="BABY">[1]SalesStat!$H$5</definedName>
    <definedName name="Category">'[2]2 Settings'!#REF!</definedName>
    <definedName name="CLOSING_DATE">[3]Sheet1!$D$10</definedName>
    <definedName name="COMPANY">[3]Sheet1!$D$8</definedName>
    <definedName name="COPIA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CT">[1]SalesStat!$H$6</definedName>
    <definedName name="currency">[4]Settings!$E$20</definedName>
    <definedName name="DATE">[3]Sheet1!$D$14</definedName>
    <definedName name="Exchangerates">'[5]EAR-CC'!$Z$12:$AA$44</definedName>
    <definedName name="FEM">[1]SalesStat!$H$3</definedName>
    <definedName name="FEM_PC">[1]SalesStat!$H$3</definedName>
    <definedName name="HOJA1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11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16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2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22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3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4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5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7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INCO">[1]SalesStat!$H$4</definedName>
    <definedName name="is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ISSUED_BY">[3]Sheet1!$D$12</definedName>
    <definedName name="ITE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mq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NET_TURNOVER_BS">[3]Sheet1!$G$7</definedName>
    <definedName name="NET_TURNOVER_EXT">[3]Sheet1!$G$6</definedName>
    <definedName name="pal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PB">[1]SalesStat!$H$8</definedName>
    <definedName name="Roe">'[2]2 Settings'!$B$4</definedName>
    <definedName name="SCA_share">'[2]2 Settings'!$B$3</definedName>
    <definedName name="testing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testing2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testing3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testing4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Unit">'[2]2 Settings'!#REF!</definedName>
    <definedName name="wrn.Kvartalsrapport.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</definedNames>
  <calcPr calcId="145621"/>
</workbook>
</file>

<file path=xl/calcChain.xml><?xml version="1.0" encoding="utf-8"?>
<calcChain xmlns="http://schemas.openxmlformats.org/spreadsheetml/2006/main">
  <c r="F28" i="40" l="1"/>
  <c r="F23" i="40"/>
  <c r="F18" i="40"/>
  <c r="F14" i="40"/>
  <c r="F10" i="40"/>
  <c r="F16" i="40" s="1"/>
  <c r="F21" i="40" s="1"/>
  <c r="F31" i="40" s="1"/>
  <c r="F34" i="40" s="1"/>
  <c r="D41" i="39" l="1"/>
  <c r="G115" i="39" l="1"/>
  <c r="G111" i="39"/>
  <c r="G108" i="39"/>
  <c r="G92" i="39"/>
  <c r="G102" i="39" s="1"/>
  <c r="G73" i="39"/>
  <c r="G79" i="39"/>
  <c r="G75" i="39"/>
  <c r="G41" i="39"/>
  <c r="G35" i="39"/>
  <c r="G44" i="39" s="1"/>
  <c r="G21" i="39"/>
  <c r="G14" i="39"/>
  <c r="G13" i="39"/>
  <c r="G90" i="39" l="1"/>
  <c r="G104" i="39" s="1"/>
  <c r="G121" i="39"/>
  <c r="G123" i="39" s="1"/>
  <c r="G31" i="39"/>
  <c r="G46" i="39" s="1"/>
  <c r="D115" i="39"/>
  <c r="D79" i="39"/>
  <c r="D13" i="39"/>
  <c r="D21" i="39" l="1"/>
  <c r="D35" i="39" l="1"/>
  <c r="D44" i="39" l="1"/>
  <c r="D14" i="40" l="1"/>
  <c r="E111" i="39"/>
  <c r="D23" i="40" l="1"/>
  <c r="E41" i="39" l="1"/>
  <c r="D111" i="39"/>
  <c r="D31" i="39"/>
  <c r="D108" i="39" l="1"/>
  <c r="D28" i="40"/>
  <c r="E79" i="39"/>
  <c r="E92" i="39" l="1"/>
  <c r="E73" i="39"/>
  <c r="E115" i="39" l="1"/>
  <c r="E35" i="39"/>
  <c r="E13" i="39"/>
  <c r="D75" i="39"/>
  <c r="E75" i="39"/>
  <c r="E90" i="39" s="1"/>
  <c r="E102" i="39"/>
  <c r="E108" i="39"/>
  <c r="E121" i="39" s="1"/>
  <c r="D46" i="39" l="1"/>
  <c r="E44" i="39"/>
  <c r="D90" i="39"/>
  <c r="D92" i="39"/>
  <c r="D102" i="39" s="1"/>
  <c r="E21" i="39"/>
  <c r="E31" i="39" s="1"/>
  <c r="D10" i="40"/>
  <c r="D18" i="40"/>
  <c r="D9" i="40"/>
  <c r="E104" i="39"/>
  <c r="E123" i="39" s="1"/>
  <c r="D121" i="39"/>
  <c r="D73" i="39"/>
  <c r="D16" i="40" l="1"/>
  <c r="D21" i="40" s="1"/>
  <c r="D31" i="40" s="1"/>
  <c r="D104" i="39"/>
  <c r="D123" i="39" s="1"/>
  <c r="E46" i="39"/>
  <c r="D34" i="40" l="1"/>
</calcChain>
</file>

<file path=xl/sharedStrings.xml><?xml version="1.0" encoding="utf-8"?>
<sst xmlns="http://schemas.openxmlformats.org/spreadsheetml/2006/main" count="133" uniqueCount="114">
  <si>
    <t xml:space="preserve">     Clientes </t>
  </si>
  <si>
    <t xml:space="preserve">     Otros deudores </t>
  </si>
  <si>
    <t xml:space="preserve">     Provisiones deudores </t>
  </si>
  <si>
    <t xml:space="preserve">     Materias primas </t>
  </si>
  <si>
    <t xml:space="preserve">     Productos en proceso </t>
  </si>
  <si>
    <t xml:space="preserve">     Productos terminados </t>
  </si>
  <si>
    <t xml:space="preserve">     Materiales repuestos y accesor </t>
  </si>
  <si>
    <t xml:space="preserve">     Inventarios en transito </t>
  </si>
  <si>
    <t xml:space="preserve">     Otros inventarios </t>
  </si>
  <si>
    <t xml:space="preserve">     Provisiones inventarios </t>
  </si>
  <si>
    <t xml:space="preserve">     Depreciacion acumulada </t>
  </si>
  <si>
    <t xml:space="preserve">     Depreciacion diferida </t>
  </si>
  <si>
    <t xml:space="preserve">     Costo propiedades planta y equipo</t>
  </si>
  <si>
    <t xml:space="preserve">     Valoriz. de inversiones </t>
  </si>
  <si>
    <t xml:space="preserve">     Valoriz. de propied planta y equipo</t>
  </si>
  <si>
    <t xml:space="preserve">     Obligaciones moneda legal </t>
  </si>
  <si>
    <t xml:space="preserve">     A companias vinculadas </t>
  </si>
  <si>
    <t xml:space="preserve">     Dividendos y participaciones </t>
  </si>
  <si>
    <t xml:space="preserve">     Otras cuentas por pagar </t>
  </si>
  <si>
    <t xml:space="preserve">     Obligaciones moneda extranjera </t>
  </si>
  <si>
    <t xml:space="preserve">     Prima en colocacion de accione </t>
  </si>
  <si>
    <t xml:space="preserve">     Metodo de Participacion y Otra </t>
  </si>
  <si>
    <t xml:space="preserve">     Ventas y/o Prest Servicios Nacionales </t>
  </si>
  <si>
    <t xml:space="preserve">     Ventas y/o Prest Servicios Extranjeros </t>
  </si>
  <si>
    <t xml:space="preserve">     Costos de Ventas y Prest Servicios </t>
  </si>
  <si>
    <t xml:space="preserve">     Gastos de Administracion </t>
  </si>
  <si>
    <t xml:space="preserve">     Gastos de Ventas </t>
  </si>
  <si>
    <t xml:space="preserve">     Otras Ventas </t>
  </si>
  <si>
    <t xml:space="preserve">     Financieros </t>
  </si>
  <si>
    <t xml:space="preserve">     Otros Ingresos no Operacionales </t>
  </si>
  <si>
    <t xml:space="preserve">     Otros Gastos no Operacionales </t>
  </si>
  <si>
    <t xml:space="preserve">DISPONIBLE </t>
  </si>
  <si>
    <t xml:space="preserve">INVERSIONES TEMPORALES </t>
  </si>
  <si>
    <t xml:space="preserve">DEUDORES </t>
  </si>
  <si>
    <t xml:space="preserve">INVENTARIO </t>
  </si>
  <si>
    <t xml:space="preserve">DIFERIDOS </t>
  </si>
  <si>
    <t xml:space="preserve">TOTAL ACTIVO CORRIENTE </t>
  </si>
  <si>
    <t xml:space="preserve">INVERSIONES A LARGO PLAZO </t>
  </si>
  <si>
    <t xml:space="preserve">DEUDORES A LARGO PLAZO </t>
  </si>
  <si>
    <t xml:space="preserve">PROPIEDADES PLANTA Y EQUIPO </t>
  </si>
  <si>
    <t xml:space="preserve">INTANGIBLES </t>
  </si>
  <si>
    <t xml:space="preserve">TOTAL VALORIZACIONES </t>
  </si>
  <si>
    <t xml:space="preserve">TOTAL ACTIVO LARGO PLAZO </t>
  </si>
  <si>
    <t xml:space="preserve">TOTAL ACTIVO </t>
  </si>
  <si>
    <t xml:space="preserve">DEUDORES CONTROL </t>
  </si>
  <si>
    <t xml:space="preserve">RESPONSABILIDADES CONTINGENTES </t>
  </si>
  <si>
    <t xml:space="preserve">OTRAS CUENTAS ORDEN DEUDORAS </t>
  </si>
  <si>
    <t xml:space="preserve">ORDEN ACREEDORAS </t>
  </si>
  <si>
    <t xml:space="preserve">OBLIGACIONES FINANCIERAS </t>
  </si>
  <si>
    <t xml:space="preserve">PROVEEDORES </t>
  </si>
  <si>
    <t xml:space="preserve">CUENTAS POR PAGAR </t>
  </si>
  <si>
    <t xml:space="preserve">IMPUESTOS GRAVAMENES </t>
  </si>
  <si>
    <t xml:space="preserve">OBLIGACIONES LABORALES </t>
  </si>
  <si>
    <t xml:space="preserve">PASIVOS ESTIMADOS </t>
  </si>
  <si>
    <t xml:space="preserve">OTROS PASIVOS </t>
  </si>
  <si>
    <t xml:space="preserve">TOTAL PASIVO CORRIENTE </t>
  </si>
  <si>
    <t xml:space="preserve">PASIVOS ESTIMADOS Y PROVISIONE </t>
  </si>
  <si>
    <t xml:space="preserve">TOTAL PASIVO NO CORRIENTE </t>
  </si>
  <si>
    <t xml:space="preserve">TOTAL PASIVO </t>
  </si>
  <si>
    <t xml:space="preserve">SUPERAVIT DE CAPITAL </t>
  </si>
  <si>
    <t xml:space="preserve">RESERVAS </t>
  </si>
  <si>
    <t xml:space="preserve">REVALORIZACION DEL PATRIMONIO </t>
  </si>
  <si>
    <t xml:space="preserve">RESULTADOS DEL EJERCICIO </t>
  </si>
  <si>
    <t xml:space="preserve">SUPERAVIT POR VALORIZACIONES </t>
  </si>
  <si>
    <t xml:space="preserve">TOTAL PATRIMONIO </t>
  </si>
  <si>
    <t xml:space="preserve">TOTAL PASIVO Y PATRIMONIO </t>
  </si>
  <si>
    <t xml:space="preserve">DEUDORAS CONTROL POR CONTRA </t>
  </si>
  <si>
    <t xml:space="preserve">RESPONSABILIDADES POR CONTRA </t>
  </si>
  <si>
    <t xml:space="preserve">OTRAS ORDEN ACREEDORAS </t>
  </si>
  <si>
    <t xml:space="preserve">Ingresos Operacionales </t>
  </si>
  <si>
    <t xml:space="preserve">Menos Costo de Ventas </t>
  </si>
  <si>
    <t xml:space="preserve">UTILIDAD BRUTA </t>
  </si>
  <si>
    <t xml:space="preserve">Menos Gastos Operacionales </t>
  </si>
  <si>
    <t xml:space="preserve">UTILIDAD OPERACIONAL </t>
  </si>
  <si>
    <t xml:space="preserve">Ingresos no Operacionales </t>
  </si>
  <si>
    <t xml:space="preserve">Menos Gastos no Operacionales </t>
  </si>
  <si>
    <t xml:space="preserve">UTILIDAD ANTES DE IMPUESTOS </t>
  </si>
  <si>
    <t xml:space="preserve">Menos Impuestos de Renta y Complementarios </t>
  </si>
  <si>
    <t xml:space="preserve">GANANCIAS Y PERDIDAS </t>
  </si>
  <si>
    <t xml:space="preserve">El estado de resultados presenta los saldos acumulados en lo corrido del año, por lo tanto,  </t>
  </si>
  <si>
    <t>para efectos de análisis, tenga en cuenta el último cierre del ejercicio en el encabezado de esta página.</t>
  </si>
  <si>
    <t>PRODUCTOS FAMILIA S.A</t>
  </si>
  <si>
    <t>BALANCE GENERAL</t>
  </si>
  <si>
    <t>(Millones de Pesos Colombianos)</t>
  </si>
  <si>
    <t xml:space="preserve">Trimestre año actual </t>
  </si>
  <si>
    <t>Trimestre año anterior</t>
  </si>
  <si>
    <t>Activo</t>
  </si>
  <si>
    <t>Pasivo y patrimonio de los accionistas</t>
  </si>
  <si>
    <t>ESTADO DE RESULTADOS</t>
  </si>
  <si>
    <t xml:space="preserve">     Socios y accionistas</t>
  </si>
  <si>
    <t>RESULTADOS EJERCICIOS ANTERIORES</t>
  </si>
  <si>
    <t xml:space="preserve">     Otros Ingresos Operacionales</t>
  </si>
  <si>
    <t xml:space="preserve">     Dividendos y participaciones</t>
  </si>
  <si>
    <t>PROVEEDORES</t>
  </si>
  <si>
    <t xml:space="preserve">     Obligatorias </t>
  </si>
  <si>
    <t xml:space="preserve">     Reservas Estatutarias</t>
  </si>
  <si>
    <t xml:space="preserve">     Reservas Ocasionales</t>
  </si>
  <si>
    <t xml:space="preserve">     Otras reservas </t>
  </si>
  <si>
    <t xml:space="preserve"> </t>
  </si>
  <si>
    <t>INTANGIBLES</t>
  </si>
  <si>
    <t xml:space="preserve">     Obligaciones moneda Extranjera</t>
  </si>
  <si>
    <t xml:space="preserve">     Iva Retenido </t>
  </si>
  <si>
    <t>CUENTAS POR PAGAR</t>
  </si>
  <si>
    <t>CAPITAL SOCIAL</t>
  </si>
  <si>
    <t>OTROS PASIVOS</t>
  </si>
  <si>
    <t xml:space="preserve">     Impto. De ind. Y comercio</t>
  </si>
  <si>
    <t>IMPUESTOS</t>
  </si>
  <si>
    <t>Octubre - Diciembre / 2012</t>
  </si>
  <si>
    <t xml:space="preserve">     Cuentas Corrientes Comerciales</t>
  </si>
  <si>
    <t xml:space="preserve">     Anticipos y Avances</t>
  </si>
  <si>
    <t xml:space="preserve">NOTA: El balance general no se presenta comparativo con el mismo período del año anterior, teniendo en consideración que mediante Circular Externa 37 de 2013, se modificaron los Formatos de transmisión correspondiente a los ACTIVOS Y PASIVOS DE CORTO PLAZO. Por tanto, la información del Balance que reposa en el Registro Nacional de Valores y Emisores,  no es comparable con la que se empieza a transmitir a partir de la entrada en vigencia de dicha norma. </t>
  </si>
  <si>
    <t>Abril - Junio / 2014</t>
  </si>
  <si>
    <t xml:space="preserve">     Vinculados Economicos</t>
  </si>
  <si>
    <t>Julio - Septiembre /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</si>
</sst>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[$€]* #,##0.00_);_([$€]* \(#,##0.00\);_([$€]* &quot;-&quot;??_);_(@_)"/>
    <numFmt numFmtId="165" formatCode="#,##0.00\ &quot;kr&quot;;[Red]\-#,##0.00\ &quot;kr&quot;"/>
    <numFmt numFmtId="166" formatCode="_ * #,##0_)&quot;kr&quot;_ ;_ * \(#,##0\)&quot;kr&quot;_ ;_ * &quot;-&quot;_)&quot;kr&quot;_ ;_ @_ "/>
    <numFmt numFmtId="167" formatCode="_ * #,##0_)_k_r_ ;_ * \(#,##0\)_k_r_ ;_ * &quot;-&quot;_)_k_r_ ;_ @_ "/>
    <numFmt numFmtId="168" formatCode="#,##0;\(#,##0\)"/>
    <numFmt numFmtId="169" formatCode="_-&quot;öS&quot;\ * #,##0_-;\-&quot;öS&quot;\ * #,##0_-;_-&quot;öS&quot;\ * &quot;-&quot;_-;_-@_-"/>
    <numFmt numFmtId="170" formatCode="_-&quot;öS&quot;\ * #,##0.00_-;\-&quot;öS&quot;\ * #,##0.00_-;_-&quot;öS&quot;\ * &quot;-&quot;??_-;_-@_-"/>
    <numFmt numFmtId="171" formatCode="#,##0.00000000000000"/>
  </numFmts>
  <fonts count="2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0"/>
      <color indexed="10"/>
      <name val="Times New Roman"/>
      <family val="1"/>
    </font>
    <font>
      <sz val="12"/>
      <name val="Arial MT"/>
    </font>
    <font>
      <sz val="10"/>
      <name val="Helv"/>
    </font>
    <font>
      <sz val="7.5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7.5"/>
      <name val="Arial"/>
      <family val="2"/>
    </font>
    <font>
      <b/>
      <i/>
      <sz val="11"/>
      <name val="SansSerif"/>
      <charset val="2"/>
    </font>
  </fonts>
  <fills count="2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48">
    <xf numFmtId="0" fontId="0" fillId="0" borderId="0"/>
    <xf numFmtId="168" fontId="12" fillId="0" borderId="1"/>
    <xf numFmtId="164" fontId="1" fillId="0" borderId="0" applyFont="0" applyFill="0" applyBorder="0" applyAlignment="0" applyProtection="0"/>
    <xf numFmtId="4" fontId="2" fillId="9" borderId="2" applyNumberFormat="0" applyProtection="0">
      <alignment vertical="center"/>
    </xf>
    <xf numFmtId="4" fontId="7" fillId="10" borderId="2" applyNumberFormat="0" applyProtection="0">
      <alignment vertical="center"/>
    </xf>
    <xf numFmtId="4" fontId="2" fillId="10" borderId="2" applyNumberFormat="0" applyProtection="0">
      <alignment horizontal="left" vertical="center" indent="1"/>
    </xf>
    <xf numFmtId="0" fontId="2" fillId="10" borderId="2" applyNumberFormat="0" applyProtection="0">
      <alignment horizontal="left" vertical="top" indent="1"/>
    </xf>
    <xf numFmtId="4" fontId="2" fillId="11" borderId="1" applyNumberFormat="0" applyProtection="0">
      <alignment horizontal="left" vertical="center" indent="1"/>
    </xf>
    <xf numFmtId="4" fontId="3" fillId="4" borderId="2" applyNumberFormat="0" applyProtection="0">
      <alignment horizontal="right" vertical="center"/>
    </xf>
    <xf numFmtId="4" fontId="3" fillId="3" borderId="2" applyNumberFormat="0" applyProtection="0">
      <alignment horizontal="right" vertical="center"/>
    </xf>
    <xf numFmtId="4" fontId="3" fillId="7" borderId="2" applyNumberFormat="0" applyProtection="0">
      <alignment horizontal="right" vertical="center"/>
    </xf>
    <xf numFmtId="4" fontId="3" fillId="8" borderId="2" applyNumberFormat="0" applyProtection="0">
      <alignment horizontal="right" vertical="center"/>
    </xf>
    <xf numFmtId="4" fontId="3" fillId="12" borderId="2" applyNumberFormat="0" applyProtection="0">
      <alignment horizontal="right" vertical="center"/>
    </xf>
    <xf numFmtId="4" fontId="3" fillId="13" borderId="2" applyNumberFormat="0" applyProtection="0">
      <alignment horizontal="right" vertical="center"/>
    </xf>
    <xf numFmtId="4" fontId="3" fillId="5" borderId="2" applyNumberFormat="0" applyProtection="0">
      <alignment horizontal="right" vertical="center"/>
    </xf>
    <xf numFmtId="4" fontId="3" fillId="6" borderId="2" applyNumberFormat="0" applyProtection="0">
      <alignment horizontal="right" vertical="center"/>
    </xf>
    <xf numFmtId="4" fontId="3" fillId="14" borderId="2" applyNumberFormat="0" applyProtection="0">
      <alignment horizontal="right" vertical="center"/>
    </xf>
    <xf numFmtId="4" fontId="2" fillId="15" borderId="3" applyNumberFormat="0" applyProtection="0">
      <alignment horizontal="left" vertical="center" indent="1"/>
    </xf>
    <xf numFmtId="4" fontId="3" fillId="16" borderId="0" applyNumberFormat="0" applyProtection="0">
      <alignment horizontal="left" vertical="center" indent="1"/>
    </xf>
    <xf numFmtId="4" fontId="8" fillId="17" borderId="0" applyNumberFormat="0" applyProtection="0">
      <alignment horizontal="left" vertical="center" indent="1"/>
    </xf>
    <xf numFmtId="4" fontId="3" fillId="2" borderId="2" applyNumberFormat="0" applyProtection="0">
      <alignment horizontal="right" vertical="center"/>
    </xf>
    <xf numFmtId="4" fontId="9" fillId="16" borderId="1" applyNumberFormat="0" applyProtection="0">
      <alignment horizontal="left" vertical="center" indent="1"/>
    </xf>
    <xf numFmtId="4" fontId="9" fillId="11" borderId="1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top" indent="1"/>
    </xf>
    <xf numFmtId="0" fontId="1" fillId="11" borderId="2" applyNumberFormat="0" applyProtection="0">
      <alignment horizontal="left" vertical="center" indent="1"/>
    </xf>
    <xf numFmtId="0" fontId="1" fillId="11" borderId="2" applyNumberFormat="0" applyProtection="0">
      <alignment horizontal="left" vertical="top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top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top" indent="1"/>
    </xf>
    <xf numFmtId="4" fontId="3" fillId="20" borderId="2" applyNumberFormat="0" applyProtection="0">
      <alignment vertical="center"/>
    </xf>
    <xf numFmtId="4" fontId="10" fillId="20" borderId="2" applyNumberFormat="0" applyProtection="0">
      <alignment vertical="center"/>
    </xf>
    <xf numFmtId="4" fontId="3" fillId="20" borderId="2" applyNumberFormat="0" applyProtection="0">
      <alignment horizontal="left" vertical="center" indent="1"/>
    </xf>
    <xf numFmtId="0" fontId="3" fillId="20" borderId="2" applyNumberFormat="0" applyProtection="0">
      <alignment horizontal="left" vertical="top" indent="1"/>
    </xf>
    <xf numFmtId="4" fontId="3" fillId="16" borderId="2" applyNumberFormat="0" applyProtection="0">
      <alignment horizontal="right" vertical="center"/>
    </xf>
    <xf numFmtId="4" fontId="10" fillId="16" borderId="2" applyNumberFormat="0" applyProtection="0">
      <alignment horizontal="right" vertical="center"/>
    </xf>
    <xf numFmtId="4" fontId="2" fillId="2" borderId="2" applyNumberFormat="0" applyProtection="0">
      <alignment horizontal="left" vertical="center" wrapText="1" indent="1"/>
    </xf>
    <xf numFmtId="0" fontId="3" fillId="11" borderId="2" applyNumberFormat="0" applyProtection="0">
      <alignment horizontal="left" vertical="top" indent="1"/>
    </xf>
    <xf numFmtId="4" fontId="11" fillId="21" borderId="0" applyNumberFormat="0" applyProtection="0">
      <alignment horizontal="left" vertical="center" indent="1"/>
    </xf>
    <xf numFmtId="4" fontId="6" fillId="16" borderId="2" applyNumberFormat="0" applyProtection="0">
      <alignment horizontal="right" vertical="center"/>
    </xf>
    <xf numFmtId="0" fontId="13" fillId="0" borderId="0"/>
    <xf numFmtId="167" fontId="1" fillId="0" borderId="0" applyFont="0" applyFill="0" applyBorder="0" applyAlignment="0" applyProtection="0"/>
    <xf numFmtId="4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36">
    <xf numFmtId="0" fontId="0" fillId="0" borderId="0" xfId="0"/>
    <xf numFmtId="0" fontId="16" fillId="0" borderId="0" xfId="0" applyFont="1"/>
    <xf numFmtId="0" fontId="15" fillId="0" borderId="0" xfId="0" applyFont="1" applyBorder="1" applyAlignment="1">
      <alignment wrapText="1"/>
    </xf>
    <xf numFmtId="4" fontId="15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right" wrapText="1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4" fontId="0" fillId="0" borderId="0" xfId="0" applyNumberFormat="1"/>
    <xf numFmtId="4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4" fontId="0" fillId="0" borderId="0" xfId="0" applyNumberFormat="1" applyFill="1"/>
    <xf numFmtId="4" fontId="5" fillId="0" borderId="0" xfId="0" applyNumberFormat="1" applyFont="1" applyFill="1" applyBorder="1" applyAlignment="1">
      <alignment horizontal="right" wrapText="1"/>
    </xf>
    <xf numFmtId="3" fontId="0" fillId="0" borderId="0" xfId="0" applyNumberFormat="1"/>
    <xf numFmtId="0" fontId="4" fillId="0" borderId="0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4" fontId="4" fillId="0" borderId="0" xfId="0" applyNumberFormat="1" applyFont="1" applyBorder="1"/>
    <xf numFmtId="4" fontId="5" fillId="0" borderId="0" xfId="0" applyNumberFormat="1" applyFont="1" applyBorder="1"/>
    <xf numFmtId="171" fontId="0" fillId="0" borderId="0" xfId="0" applyNumberForma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ill="1"/>
    <xf numFmtId="3" fontId="5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NumberFormat="1" applyFont="1" applyFill="1" applyBorder="1" applyAlignment="1" applyProtection="1">
      <alignment horizontal="justify" vertical="center" wrapText="1"/>
    </xf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center"/>
    </xf>
  </cellXfs>
  <cellStyles count="48">
    <cellStyle name="DOWNFOOT" xfId="1"/>
    <cellStyle name="Euro" xfId="2"/>
    <cellStyle name="Normal" xfId="0" builtinId="0"/>
    <cellStyle name="SAPBEXaggData" xfId="3"/>
    <cellStyle name="SAPBEXaggDataEmph" xfId="4"/>
    <cellStyle name="SAPBEXaggItem" xfId="5"/>
    <cellStyle name="SAPBEXaggItemX" xfId="6"/>
    <cellStyle name="SAPBEXchaText" xfId="7"/>
    <cellStyle name="SAPBEXexcBad7" xfId="8"/>
    <cellStyle name="SAPBEXexcBad8" xfId="9"/>
    <cellStyle name="SAPBEXexcBad9" xfId="10"/>
    <cellStyle name="SAPBEXexcCritical4" xfId="11"/>
    <cellStyle name="SAPBEXexcCritical5" xfId="12"/>
    <cellStyle name="SAPBEXexcCritical6" xfId="13"/>
    <cellStyle name="SAPBEXexcGood1" xfId="14"/>
    <cellStyle name="SAPBEXexcGood2" xfId="15"/>
    <cellStyle name="SAPBEXexcGood3" xfId="16"/>
    <cellStyle name="SAPBEXfilterDrill" xfId="17"/>
    <cellStyle name="SAPBEXfilterItem" xfId="18"/>
    <cellStyle name="SAPBEXfilterText" xfId="19"/>
    <cellStyle name="SAPBEXformats" xfId="20"/>
    <cellStyle name="SAPBEXheaderItem" xfId="21"/>
    <cellStyle name="SAPBEXheaderText" xfId="22"/>
    <cellStyle name="SAPBEXHLevel0" xfId="23"/>
    <cellStyle name="SAPBEXHLevel0X" xfId="24"/>
    <cellStyle name="SAPBEXHLevel1" xfId="25"/>
    <cellStyle name="SAPBEXHLevel1X" xfId="26"/>
    <cellStyle name="SAPBEXHLevel2" xfId="27"/>
    <cellStyle name="SAPBEXHLevel2X" xfId="28"/>
    <cellStyle name="SAPBEXHLevel3" xfId="29"/>
    <cellStyle name="SAPBEXHLevel3X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tandard_form-budget-98-inv01b" xfId="41"/>
    <cellStyle name="Tusental (0)_encl-13" xfId="42"/>
    <cellStyle name="Tusental_1-KLASS" xfId="43"/>
    <cellStyle name="Valuta (0)_encl-13" xfId="44"/>
    <cellStyle name="Valuta_1-KLASS" xfId="45"/>
    <cellStyle name="Währung [0]_2000projects" xfId="46"/>
    <cellStyle name="Währung_2000projects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Documents%20and%20Settings\LuzMZ\Configuraci&#243;n%20local\Archivos%20temporales%20de%20Internet\OLK15\Documents%20and%20Settings\dehpbra\Desktop\boo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Documents%20and%20Settings\dehpbra\My%20Documents\HGM\05-Budget-forecast\Forecast%201\CAPEX%20F1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Mina%20Dokument\Excel\RAPPSYS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Documents%20and%20Settings\WilsonSL\Configuraci&#243;n%20local\Archivos%20temporales%20de%20Internet\OLK7\Input%20M%200502A_v1%20NCO5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TEMP\changesyear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Stat"/>
    </sheetNames>
    <sheetDataSet>
      <sheetData sheetId="0">
        <row r="3">
          <cell r="H3" t="e">
            <v>#N/A</v>
          </cell>
        </row>
        <row r="4">
          <cell r="H4" t="e">
            <v>#N/A</v>
          </cell>
        </row>
        <row r="5">
          <cell r="H5" t="e">
            <v>#N/A</v>
          </cell>
        </row>
        <row r="6">
          <cell r="H6" t="e">
            <v>#N/A</v>
          </cell>
        </row>
        <row r="7">
          <cell r="H7" t="e">
            <v>#N/A</v>
          </cell>
        </row>
        <row r="8">
          <cell r="H8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Instructions"/>
      <sheetName val="2 Settings"/>
      <sheetName val="3 Strategic LOC 100% "/>
      <sheetName val="4 Strategic USD SCA-share"/>
      <sheetName val="5 Current LOC 100%"/>
      <sheetName val="6 Current USD SCA-share"/>
    </sheetNames>
    <sheetDataSet>
      <sheetData sheetId="0"/>
      <sheetData sheetId="1" refreshError="1">
        <row r="3">
          <cell r="B3">
            <v>1</v>
          </cell>
        </row>
        <row r="4">
          <cell r="B4">
            <v>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TART"/>
      <sheetName val="HELP"/>
      <sheetName val="Input Report Heading"/>
      <sheetName val="Is the Report complete"/>
      <sheetName val="Income  statement"/>
      <sheetName val="BS Assets"/>
      <sheetName val="BS Debts"/>
      <sheetName val="Industries 1"/>
      <sheetName val="Encl-2"/>
      <sheetName val="Encl-4"/>
      <sheetName val="Encl-5"/>
      <sheetName val="Encl-6"/>
      <sheetName val="Encl-8"/>
      <sheetName val="Encl-10"/>
      <sheetName val="Encl-15"/>
      <sheetName val="Encl-17"/>
      <sheetName val="Encl-3"/>
      <sheetName val="Encl-7"/>
      <sheetName val="Encl-12"/>
      <sheetName val="Encl-14"/>
      <sheetName val="Encl-16"/>
      <sheetName val="Encl-19"/>
      <sheetName val="Encl-20"/>
      <sheetName val="Encl-1"/>
      <sheetName val="Encl-9"/>
      <sheetName val="Encl-11"/>
      <sheetName val="Encl-13"/>
      <sheetName val="Encl-18"/>
      <sheetName val="encl-22"/>
      <sheetName val="NOTES 1"/>
      <sheetName val="NOTES 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HECK"/>
      <sheetName val="HIS"/>
      <sheetName val="HIS encl"/>
      <sheetName val="FXTrans"/>
      <sheetName val="OC"/>
      <sheetName val="Volumes"/>
      <sheetName val="IS5"/>
      <sheetName val="IS6"/>
      <sheetName val="IS7"/>
      <sheetName val="IS8_5300"/>
      <sheetName val="IS8_5500"/>
      <sheetName val="IS8_5700"/>
      <sheetName val="IS9"/>
      <sheetName val="IS10"/>
      <sheetName val="IS11"/>
      <sheetName val="OB"/>
      <sheetName val="BS"/>
      <sheetName val="Int Assets"/>
      <sheetName val="Tang. Assets"/>
      <sheetName val="BS18"/>
      <sheetName val="CF_RR7"/>
      <sheetName val="CF"/>
      <sheetName val="CF1"/>
      <sheetName val="CF Capex"/>
    </sheetNames>
    <sheetDataSet>
      <sheetData sheetId="0">
        <row r="20">
          <cell r="E20" t="str">
            <v>LOC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R-CC"/>
    </sheetNames>
    <sheetDataSet>
      <sheetData sheetId="0" refreshError="1">
        <row r="12">
          <cell r="Z12" t="str">
            <v>AUD</v>
          </cell>
        </row>
        <row r="13">
          <cell r="Z13" t="str">
            <v>BRL</v>
          </cell>
        </row>
        <row r="14">
          <cell r="Z14" t="str">
            <v>CAD</v>
          </cell>
        </row>
        <row r="15">
          <cell r="Z15" t="str">
            <v>CHF</v>
          </cell>
        </row>
        <row r="16">
          <cell r="Z16" t="str">
            <v>CNY</v>
          </cell>
        </row>
        <row r="17">
          <cell r="Z17" t="str">
            <v>COP</v>
          </cell>
        </row>
        <row r="18">
          <cell r="Z18" t="str">
            <v>CRC</v>
          </cell>
        </row>
        <row r="19">
          <cell r="Z19" t="str">
            <v>CZK</v>
          </cell>
        </row>
        <row r="20">
          <cell r="Z20" t="str">
            <v>DKK</v>
          </cell>
        </row>
        <row r="21">
          <cell r="Z21" t="str">
            <v>DOP</v>
          </cell>
        </row>
        <row r="22">
          <cell r="Z22" t="str">
            <v>ECS</v>
          </cell>
        </row>
        <row r="23">
          <cell r="Z23" t="str">
            <v>EUR</v>
          </cell>
        </row>
        <row r="24">
          <cell r="Z24" t="str">
            <v>GBP</v>
          </cell>
        </row>
        <row r="25">
          <cell r="Z25" t="str">
            <v>GRD</v>
          </cell>
        </row>
        <row r="26">
          <cell r="Z26" t="str">
            <v>HUF</v>
          </cell>
        </row>
        <row r="27">
          <cell r="Z27" t="str">
            <v>INR</v>
          </cell>
        </row>
        <row r="28">
          <cell r="Z28" t="str">
            <v>JPY</v>
          </cell>
        </row>
        <row r="29">
          <cell r="Z29" t="str">
            <v>MXN</v>
          </cell>
        </row>
        <row r="30">
          <cell r="Z30" t="str">
            <v>NOK</v>
          </cell>
        </row>
        <row r="31">
          <cell r="Z31" t="str">
            <v>PEN</v>
          </cell>
        </row>
        <row r="32">
          <cell r="Z32" t="str">
            <v>PHP</v>
          </cell>
        </row>
        <row r="33">
          <cell r="Z33" t="str">
            <v>PLN</v>
          </cell>
        </row>
        <row r="34">
          <cell r="Z34" t="str">
            <v>RUB</v>
          </cell>
        </row>
        <row r="35">
          <cell r="Z35" t="str">
            <v>SAR</v>
          </cell>
        </row>
        <row r="36">
          <cell r="Z36" t="str">
            <v>SEK</v>
          </cell>
        </row>
        <row r="37">
          <cell r="Z37" t="str">
            <v>SGD</v>
          </cell>
        </row>
        <row r="38">
          <cell r="Z38" t="str">
            <v>SKK</v>
          </cell>
        </row>
        <row r="39">
          <cell r="Z39" t="str">
            <v>THB</v>
          </cell>
        </row>
        <row r="40">
          <cell r="Z40" t="str">
            <v>TND</v>
          </cell>
        </row>
        <row r="41">
          <cell r="Z41" t="str">
            <v>TRL</v>
          </cell>
        </row>
        <row r="42">
          <cell r="Z42" t="str">
            <v>TWD</v>
          </cell>
        </row>
        <row r="43">
          <cell r="Z43" t="str">
            <v>USD</v>
          </cell>
        </row>
        <row r="44">
          <cell r="Z44" t="str">
            <v>ZAR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B2:M132"/>
  <sheetViews>
    <sheetView showGridLines="0" showRowColHeaders="0" tabSelected="1" workbookViewId="0">
      <selection activeCell="N7" sqref="N7"/>
    </sheetView>
  </sheetViews>
  <sheetFormatPr baseColWidth="10" defaultRowHeight="13.2"/>
  <cols>
    <col min="1" max="1" width="5.44140625" customWidth="1"/>
    <col min="2" max="2" width="40.109375" customWidth="1"/>
    <col min="3" max="3" width="1.44140625" customWidth="1"/>
    <col min="4" max="4" width="27.5546875" bestFit="1" customWidth="1"/>
    <col min="5" max="5" width="27.5546875" hidden="1" customWidth="1"/>
    <col min="6" max="6" width="14.6640625" bestFit="1" customWidth="1"/>
    <col min="7" max="7" width="27.5546875" hidden="1" customWidth="1"/>
    <col min="9" max="9" width="17.33203125" hidden="1" customWidth="1"/>
    <col min="10" max="10" width="1.5546875" hidden="1" customWidth="1"/>
    <col min="11" max="11" width="3" hidden="1" customWidth="1"/>
    <col min="12" max="12" width="3.88671875" hidden="1" customWidth="1"/>
    <col min="13" max="13" width="3.6640625" hidden="1" customWidth="1"/>
  </cols>
  <sheetData>
    <row r="2" spans="2:8">
      <c r="B2" s="31" t="s">
        <v>81</v>
      </c>
      <c r="C2" s="31"/>
      <c r="D2" s="31"/>
      <c r="E2" s="31"/>
    </row>
    <row r="3" spans="2:8">
      <c r="B3" s="26"/>
      <c r="C3" s="26"/>
      <c r="D3" s="26"/>
      <c r="E3" s="26"/>
    </row>
    <row r="4" spans="2:8">
      <c r="B4" s="31" t="s">
        <v>82</v>
      </c>
      <c r="C4" s="31"/>
      <c r="D4" s="31"/>
      <c r="E4" s="31"/>
    </row>
    <row r="5" spans="2:8">
      <c r="B5" s="32" t="s">
        <v>83</v>
      </c>
      <c r="C5" s="32"/>
      <c r="D5" s="32"/>
      <c r="E5" s="32"/>
    </row>
    <row r="6" spans="2:8" ht="9.75" customHeight="1">
      <c r="B6" s="27"/>
      <c r="C6" s="27"/>
      <c r="D6" s="27"/>
      <c r="E6" s="27"/>
    </row>
    <row r="7" spans="2:8" ht="9.75" customHeight="1"/>
    <row r="8" spans="2:8" ht="12" customHeight="1">
      <c r="B8" s="35" t="s">
        <v>86</v>
      </c>
      <c r="C8" s="35"/>
      <c r="D8" s="4" t="s">
        <v>84</v>
      </c>
      <c r="E8" s="4" t="s">
        <v>85</v>
      </c>
      <c r="G8" s="4" t="s">
        <v>84</v>
      </c>
    </row>
    <row r="9" spans="2:8" ht="24.75" customHeight="1">
      <c r="B9" s="35"/>
      <c r="C9" s="35"/>
      <c r="D9" s="4" t="s">
        <v>113</v>
      </c>
      <c r="E9" s="4" t="s">
        <v>107</v>
      </c>
      <c r="G9" s="4" t="s">
        <v>111</v>
      </c>
    </row>
    <row r="10" spans="2:8" ht="12.75" customHeight="1"/>
    <row r="11" spans="2:8" ht="12.75" customHeight="1">
      <c r="B11" s="5" t="s">
        <v>31</v>
      </c>
      <c r="C11" s="2"/>
      <c r="D11" s="18">
        <v>52908.82</v>
      </c>
      <c r="E11" s="18">
        <v>22153.3</v>
      </c>
      <c r="G11" s="18">
        <v>52288.04</v>
      </c>
    </row>
    <row r="12" spans="2:8" ht="12.75" customHeight="1">
      <c r="B12" s="5" t="s">
        <v>32</v>
      </c>
      <c r="C12" s="2"/>
      <c r="D12" s="18">
        <v>50946.25</v>
      </c>
      <c r="E12" s="18">
        <v>46429.41</v>
      </c>
      <c r="G12" s="18">
        <v>70472.899999999994</v>
      </c>
    </row>
    <row r="13" spans="2:8" ht="12.75" customHeight="1">
      <c r="B13" s="5" t="s">
        <v>33</v>
      </c>
      <c r="C13" s="2"/>
      <c r="D13" s="6">
        <f>SUM(D14:D19)+D20</f>
        <v>265150.27500000002</v>
      </c>
      <c r="E13" s="6">
        <f>SUM(E14:E19)+E20</f>
        <v>270924.68</v>
      </c>
      <c r="F13" s="6"/>
      <c r="G13" s="6">
        <f>SUM(G14:G19)+G20</f>
        <v>266178.29000000004</v>
      </c>
      <c r="H13" s="13"/>
    </row>
    <row r="14" spans="2:8" ht="12.75" customHeight="1">
      <c r="B14" s="5" t="s">
        <v>0</v>
      </c>
      <c r="C14" s="2"/>
      <c r="D14" s="18">
        <v>134927.81400000001</v>
      </c>
      <c r="E14" s="6">
        <v>108643.05</v>
      </c>
      <c r="F14" s="18"/>
      <c r="G14" s="18">
        <f>122730.225</f>
        <v>122730.22500000001</v>
      </c>
      <c r="H14" s="30"/>
    </row>
    <row r="15" spans="2:8" ht="12.75" customHeight="1">
      <c r="B15" s="5" t="s">
        <v>108</v>
      </c>
      <c r="C15" s="2"/>
      <c r="D15" s="18">
        <v>50376.631000000001</v>
      </c>
      <c r="E15" s="6"/>
      <c r="F15" s="18"/>
      <c r="G15" s="18">
        <v>47250.945</v>
      </c>
      <c r="H15" s="20"/>
    </row>
    <row r="16" spans="2:8" ht="12.75" customHeight="1">
      <c r="B16" s="5" t="s">
        <v>112</v>
      </c>
      <c r="C16" s="2"/>
      <c r="D16" s="18">
        <v>50203.55</v>
      </c>
      <c r="E16" s="6"/>
      <c r="F16" s="18"/>
      <c r="G16" s="18">
        <v>50035.23</v>
      </c>
      <c r="H16" s="20"/>
    </row>
    <row r="17" spans="2:11" ht="12.75" customHeight="1">
      <c r="B17" s="5" t="s">
        <v>89</v>
      </c>
      <c r="C17" s="2"/>
      <c r="D17" s="18">
        <v>0</v>
      </c>
      <c r="E17" s="6">
        <v>0</v>
      </c>
      <c r="F17" s="18"/>
      <c r="G17" s="18">
        <v>0</v>
      </c>
      <c r="H17" s="22"/>
      <c r="K17" s="19"/>
    </row>
    <row r="18" spans="2:11" ht="12.75" customHeight="1">
      <c r="B18" s="5" t="s">
        <v>109</v>
      </c>
      <c r="C18" s="2"/>
      <c r="D18" s="18">
        <v>2810.48</v>
      </c>
      <c r="E18" s="6"/>
      <c r="F18" s="18"/>
      <c r="G18" s="18">
        <v>3935.91</v>
      </c>
      <c r="H18" s="22"/>
      <c r="K18" s="19"/>
    </row>
    <row r="19" spans="2:11" ht="12.75" customHeight="1">
      <c r="B19" s="5" t="s">
        <v>1</v>
      </c>
      <c r="C19" s="2"/>
      <c r="D19" s="18">
        <v>28762.15</v>
      </c>
      <c r="E19" s="18">
        <v>163930.75</v>
      </c>
      <c r="F19" s="13"/>
      <c r="G19" s="18">
        <v>43826.33</v>
      </c>
      <c r="H19" s="24"/>
    </row>
    <row r="20" spans="2:11" ht="12.75" customHeight="1">
      <c r="B20" s="5" t="s">
        <v>2</v>
      </c>
      <c r="C20" s="2"/>
      <c r="D20" s="17">
        <v>-1930.35</v>
      </c>
      <c r="E20" s="6">
        <v>-1649.12</v>
      </c>
      <c r="F20" s="17"/>
      <c r="G20" s="17">
        <v>-1600.35</v>
      </c>
      <c r="H20" s="23"/>
    </row>
    <row r="21" spans="2:11" ht="12.75" customHeight="1">
      <c r="B21" s="5" t="s">
        <v>34</v>
      </c>
      <c r="C21" s="2"/>
      <c r="D21" s="6">
        <f>SUM(D22:D28)</f>
        <v>82626.740000000005</v>
      </c>
      <c r="E21" s="6">
        <f>SUM(E22:E28)</f>
        <v>81285.490000000005</v>
      </c>
      <c r="F21" s="6"/>
      <c r="G21" s="6">
        <f>SUM(G22:G28)</f>
        <v>78955.768999999986</v>
      </c>
      <c r="H21" s="21"/>
    </row>
    <row r="22" spans="2:11" ht="12.75" customHeight="1">
      <c r="B22" s="5" t="s">
        <v>3</v>
      </c>
      <c r="C22" s="2"/>
      <c r="D22" s="6">
        <v>16946.21</v>
      </c>
      <c r="E22" s="6">
        <v>16178.91</v>
      </c>
      <c r="F22" s="6"/>
      <c r="G22" s="6">
        <v>16460.005000000001</v>
      </c>
    </row>
    <row r="23" spans="2:11" ht="12.75" customHeight="1">
      <c r="B23" s="5" t="s">
        <v>4</v>
      </c>
      <c r="C23" s="2"/>
      <c r="D23" s="6">
        <v>6268.21</v>
      </c>
      <c r="E23" s="6">
        <v>6187.44</v>
      </c>
      <c r="F23" s="6"/>
      <c r="G23" s="6">
        <v>4209.63</v>
      </c>
    </row>
    <row r="24" spans="2:11" ht="12.75" customHeight="1">
      <c r="B24" s="5" t="s">
        <v>5</v>
      </c>
      <c r="C24" s="2"/>
      <c r="D24" s="6">
        <v>41886.14</v>
      </c>
      <c r="E24" s="6">
        <v>35208.65</v>
      </c>
      <c r="F24" s="6"/>
      <c r="G24" s="6">
        <v>39546.364999999998</v>
      </c>
    </row>
    <row r="25" spans="2:11" ht="12.75" customHeight="1">
      <c r="B25" s="5" t="s">
        <v>6</v>
      </c>
      <c r="C25" s="2"/>
      <c r="D25" s="6">
        <v>11607.49</v>
      </c>
      <c r="E25" s="6">
        <v>11241.94</v>
      </c>
      <c r="F25" s="6"/>
      <c r="G25" s="6">
        <v>11643.439</v>
      </c>
    </row>
    <row r="26" spans="2:11" ht="12.75" customHeight="1">
      <c r="B26" s="5" t="s">
        <v>7</v>
      </c>
      <c r="C26" s="2"/>
      <c r="D26" s="6">
        <v>5399.46</v>
      </c>
      <c r="E26" s="6">
        <v>4985.58</v>
      </c>
      <c r="F26" s="6"/>
      <c r="G26" s="6">
        <v>4997.28</v>
      </c>
    </row>
    <row r="27" spans="2:11" ht="12.75" customHeight="1">
      <c r="B27" s="5" t="s">
        <v>8</v>
      </c>
      <c r="C27" s="2"/>
      <c r="D27" s="18">
        <v>10029.969999999999</v>
      </c>
      <c r="E27" s="18">
        <v>7482.97</v>
      </c>
      <c r="F27" s="18"/>
      <c r="G27" s="18">
        <v>9941.15</v>
      </c>
    </row>
    <row r="28" spans="2:11" ht="12.75" customHeight="1">
      <c r="B28" s="5" t="s">
        <v>9</v>
      </c>
      <c r="C28" s="2"/>
      <c r="D28" s="18">
        <v>-9510.74</v>
      </c>
      <c r="E28" s="18">
        <v>0</v>
      </c>
      <c r="F28" s="18"/>
      <c r="G28" s="18">
        <v>-7842.1</v>
      </c>
    </row>
    <row r="29" spans="2:11" ht="12.75" customHeight="1">
      <c r="B29" s="5" t="s">
        <v>35</v>
      </c>
      <c r="C29" s="2"/>
      <c r="D29" s="6">
        <v>2452.96</v>
      </c>
      <c r="E29" s="6">
        <v>2292.5500000000002</v>
      </c>
      <c r="G29" s="6">
        <v>1933.98</v>
      </c>
    </row>
    <row r="30" spans="2:11" ht="12.75" customHeight="1">
      <c r="B30" s="5" t="s">
        <v>99</v>
      </c>
      <c r="C30" s="2"/>
      <c r="D30" s="6">
        <v>5975.54</v>
      </c>
      <c r="E30" s="6">
        <v>3773.82</v>
      </c>
      <c r="G30" s="6">
        <v>5738.53</v>
      </c>
    </row>
    <row r="31" spans="2:11" ht="12.75" customHeight="1">
      <c r="B31" s="9" t="s">
        <v>36</v>
      </c>
      <c r="C31" s="10"/>
      <c r="D31" s="14">
        <f>+D11+D12+D13+D21+D29+D30</f>
        <v>460060.58500000002</v>
      </c>
      <c r="E31" s="14">
        <f>+E11+E12+E13+E21+E29+E30</f>
        <v>426859.25</v>
      </c>
      <c r="G31" s="14">
        <f>+G11+G12+G13+G21+G29+G30</f>
        <v>475567.50900000002</v>
      </c>
    </row>
    <row r="32" spans="2:11" ht="12.75" customHeight="1">
      <c r="B32" s="9"/>
      <c r="C32" s="10"/>
      <c r="D32" s="14"/>
      <c r="E32" s="15"/>
      <c r="F32" s="28"/>
      <c r="G32" s="17"/>
    </row>
    <row r="33" spans="2:9" ht="12.75" customHeight="1">
      <c r="B33" s="5" t="s">
        <v>37</v>
      </c>
      <c r="C33" s="2"/>
      <c r="D33" s="18">
        <v>531816.65300000005</v>
      </c>
      <c r="E33" s="18">
        <v>433186.54599999997</v>
      </c>
      <c r="F33" s="17"/>
      <c r="G33" s="18">
        <v>484090.9</v>
      </c>
      <c r="H33" s="24"/>
      <c r="I33" s="25"/>
    </row>
    <row r="34" spans="2:9" ht="12.75" customHeight="1">
      <c r="B34" s="5" t="s">
        <v>38</v>
      </c>
      <c r="C34" s="2"/>
      <c r="D34" s="18">
        <v>4233.241</v>
      </c>
      <c r="E34" s="18">
        <v>2490.7559999999999</v>
      </c>
      <c r="F34" s="16"/>
      <c r="G34" s="18">
        <v>3470.05</v>
      </c>
      <c r="H34" s="24"/>
    </row>
    <row r="35" spans="2:9" ht="12.75" customHeight="1">
      <c r="B35" s="5" t="s">
        <v>39</v>
      </c>
      <c r="C35" s="2"/>
      <c r="D35" s="6">
        <f>+D36+D37+D38</f>
        <v>249791.10999999996</v>
      </c>
      <c r="E35" s="6">
        <f>+E36+E37+E38</f>
        <v>227817.25200000004</v>
      </c>
      <c r="G35" s="6">
        <f>+G36+G37+G38</f>
        <v>249151.03999999995</v>
      </c>
    </row>
    <row r="36" spans="2:9" ht="12.75" customHeight="1">
      <c r="B36" s="5" t="s">
        <v>12</v>
      </c>
      <c r="C36" s="2"/>
      <c r="D36" s="18">
        <v>650565.21</v>
      </c>
      <c r="E36" s="18">
        <v>570685.08600000001</v>
      </c>
      <c r="F36" s="16"/>
      <c r="G36" s="18">
        <v>640151.96</v>
      </c>
    </row>
    <row r="37" spans="2:9" ht="12.75" customHeight="1">
      <c r="B37" s="5" t="s">
        <v>10</v>
      </c>
      <c r="C37" s="2"/>
      <c r="D37" s="13">
        <v>-411602.12</v>
      </c>
      <c r="E37" s="6">
        <v>-353750.64399999997</v>
      </c>
      <c r="G37" s="13">
        <v>-401828.94</v>
      </c>
    </row>
    <row r="38" spans="2:9" ht="12.75" customHeight="1">
      <c r="B38" s="5" t="s">
        <v>11</v>
      </c>
      <c r="C38" s="2"/>
      <c r="D38" s="13">
        <v>10828.02</v>
      </c>
      <c r="E38" s="6">
        <v>10882.81</v>
      </c>
      <c r="G38" s="13">
        <v>10828.02</v>
      </c>
    </row>
    <row r="39" spans="2:9" ht="12.75" customHeight="1">
      <c r="B39" s="5" t="s">
        <v>40</v>
      </c>
      <c r="C39" s="2"/>
      <c r="D39" s="6">
        <v>22831.710999999999</v>
      </c>
      <c r="E39" s="6">
        <v>30699.276000000002</v>
      </c>
      <c r="G39" s="6">
        <v>24369.71</v>
      </c>
    </row>
    <row r="40" spans="2:9" ht="12.75" customHeight="1">
      <c r="B40" s="5" t="s">
        <v>35</v>
      </c>
      <c r="C40" s="2"/>
      <c r="D40" s="6">
        <v>92.26</v>
      </c>
      <c r="E40" s="6">
        <v>767.15</v>
      </c>
      <c r="G40" s="6">
        <v>65.97</v>
      </c>
    </row>
    <row r="41" spans="2:9" ht="12.75" customHeight="1">
      <c r="B41" s="5" t="s">
        <v>41</v>
      </c>
      <c r="C41" s="2"/>
      <c r="D41" s="6">
        <f>+D42+D43</f>
        <v>318772.05499999999</v>
      </c>
      <c r="E41" s="6">
        <f>+E42+E43</f>
        <v>335339.66700000002</v>
      </c>
      <c r="G41" s="6">
        <f>+G42+G43</f>
        <v>318772.05499999999</v>
      </c>
    </row>
    <row r="42" spans="2:9" ht="12.75" customHeight="1">
      <c r="B42" s="5" t="s">
        <v>13</v>
      </c>
      <c r="C42" s="2"/>
      <c r="D42" s="6">
        <v>89.051000000000002</v>
      </c>
      <c r="E42" s="6">
        <v>72001.366999999998</v>
      </c>
      <c r="G42" s="6">
        <v>89.051000000000002</v>
      </c>
    </row>
    <row r="43" spans="2:9" ht="12.75" customHeight="1">
      <c r="B43" s="5" t="s">
        <v>14</v>
      </c>
      <c r="C43" s="2"/>
      <c r="D43" s="6">
        <v>318683.00400000002</v>
      </c>
      <c r="E43" s="6">
        <v>263338.3</v>
      </c>
      <c r="G43" s="6">
        <v>318683.00400000002</v>
      </c>
    </row>
    <row r="44" spans="2:9" ht="12.75" customHeight="1">
      <c r="B44" s="9" t="s">
        <v>42</v>
      </c>
      <c r="C44" s="10"/>
      <c r="D44" s="15">
        <f>+D33+D34+D35+D39+D40+D41</f>
        <v>1127537.03</v>
      </c>
      <c r="E44" s="14">
        <f>+E33+E34+E35+E39+E40+E41+0.017</f>
        <v>1030300.664</v>
      </c>
      <c r="G44" s="15">
        <f>+G33+G34+G35+G39+G40+G41</f>
        <v>1079919.7249999999</v>
      </c>
      <c r="H44" s="13"/>
    </row>
    <row r="45" spans="2:9" ht="12.75" customHeight="1">
      <c r="B45" s="5"/>
      <c r="C45" s="2"/>
      <c r="D45" s="18"/>
      <c r="E45" s="6"/>
      <c r="G45" s="18"/>
    </row>
    <row r="46" spans="2:9" ht="11.25" customHeight="1">
      <c r="B46" s="9" t="s">
        <v>43</v>
      </c>
      <c r="C46" s="2"/>
      <c r="D46" s="15">
        <f>+D31+D44</f>
        <v>1587597.615</v>
      </c>
      <c r="E46" s="14">
        <f>+E31+E44</f>
        <v>1457159.9139999999</v>
      </c>
      <c r="F46" s="13"/>
      <c r="G46" s="15">
        <f>+G31+G44</f>
        <v>1555487.2339999999</v>
      </c>
    </row>
    <row r="47" spans="2:9" ht="12" customHeight="1">
      <c r="B47" s="5"/>
      <c r="C47" s="2"/>
      <c r="D47" s="11"/>
      <c r="E47" s="11"/>
    </row>
    <row r="48" spans="2:9" ht="12" customHeight="1">
      <c r="B48" s="5"/>
      <c r="C48" s="2"/>
      <c r="D48" s="11"/>
      <c r="E48" s="11"/>
    </row>
    <row r="49" spans="2:7" ht="12.75" customHeight="1">
      <c r="B49" s="5" t="s">
        <v>44</v>
      </c>
      <c r="C49" s="2"/>
      <c r="D49" s="6">
        <v>245249.58</v>
      </c>
      <c r="E49" s="6">
        <v>239604.44</v>
      </c>
      <c r="G49" s="6">
        <v>243990.81</v>
      </c>
    </row>
    <row r="50" spans="2:7" ht="12.75" customHeight="1">
      <c r="B50" s="5" t="s">
        <v>45</v>
      </c>
      <c r="C50" s="2"/>
      <c r="D50" s="6">
        <v>9054.77</v>
      </c>
      <c r="E50" s="6">
        <v>2054.15</v>
      </c>
      <c r="G50" s="6">
        <v>8522</v>
      </c>
    </row>
    <row r="51" spans="2:7" ht="12.75" customHeight="1">
      <c r="B51" s="5" t="s">
        <v>46</v>
      </c>
      <c r="C51" s="2"/>
      <c r="D51" s="6">
        <v>1301885.1399999999</v>
      </c>
      <c r="E51" s="6">
        <v>1218087.95</v>
      </c>
      <c r="G51" s="6">
        <v>1461136.88</v>
      </c>
    </row>
    <row r="52" spans="2:7" ht="12.75" customHeight="1">
      <c r="B52" s="5" t="s">
        <v>47</v>
      </c>
      <c r="C52" s="2"/>
      <c r="D52" s="6">
        <v>171305.51</v>
      </c>
      <c r="E52" s="6">
        <v>172581.89</v>
      </c>
      <c r="G52" s="6">
        <v>172581.89</v>
      </c>
    </row>
    <row r="53" spans="2:7" ht="11.25" customHeight="1">
      <c r="B53" s="5"/>
      <c r="C53" s="2"/>
      <c r="D53" s="6"/>
      <c r="E53" s="6"/>
    </row>
    <row r="54" spans="2:7" ht="11.25" customHeight="1">
      <c r="B54" s="5"/>
      <c r="C54" s="2"/>
      <c r="D54" s="6"/>
      <c r="E54" s="6"/>
    </row>
    <row r="55" spans="2:7" ht="11.25" customHeight="1">
      <c r="B55" s="5"/>
      <c r="C55" s="2"/>
      <c r="D55" s="6"/>
      <c r="E55" s="6"/>
    </row>
    <row r="56" spans="2:7" ht="11.25" customHeight="1">
      <c r="B56" s="5"/>
      <c r="C56" s="2"/>
      <c r="D56" s="6"/>
      <c r="E56" s="6"/>
    </row>
    <row r="57" spans="2:7" ht="11.25" customHeight="1">
      <c r="B57" s="5"/>
      <c r="C57" s="2"/>
      <c r="D57" s="6"/>
      <c r="E57" s="6"/>
    </row>
    <row r="58" spans="2:7" ht="11.25" customHeight="1">
      <c r="B58" s="5"/>
      <c r="C58" s="2"/>
      <c r="D58" s="6"/>
      <c r="E58" s="6"/>
    </row>
    <row r="59" spans="2:7" ht="11.25" customHeight="1">
      <c r="B59" s="5"/>
      <c r="C59" s="2"/>
      <c r="D59" s="6"/>
      <c r="E59" s="6"/>
    </row>
    <row r="60" spans="2:7" ht="11.25" customHeight="1">
      <c r="B60" s="5"/>
      <c r="C60" s="2"/>
      <c r="D60" s="6"/>
      <c r="E60" s="6"/>
    </row>
    <row r="61" spans="2:7" ht="11.25" customHeight="1">
      <c r="B61" s="5"/>
      <c r="C61" s="2"/>
      <c r="D61" s="6"/>
      <c r="E61" s="6"/>
    </row>
    <row r="62" spans="2:7" ht="11.25" customHeight="1">
      <c r="B62" s="5"/>
      <c r="C62" s="2"/>
      <c r="D62" s="6"/>
      <c r="E62" s="6"/>
    </row>
    <row r="63" spans="2:7" ht="11.25" customHeight="1">
      <c r="B63" s="5"/>
      <c r="C63" s="2"/>
      <c r="D63" s="6"/>
      <c r="E63" s="6"/>
    </row>
    <row r="64" spans="2:7" ht="11.25" customHeight="1">
      <c r="B64" s="5"/>
      <c r="C64" s="2"/>
      <c r="D64" s="6"/>
      <c r="E64" s="6"/>
    </row>
    <row r="65" spans="2:7" ht="11.25" customHeight="1">
      <c r="B65" s="5"/>
      <c r="C65" s="2"/>
      <c r="D65" s="6"/>
      <c r="E65" s="6"/>
    </row>
    <row r="66" spans="2:7" ht="11.25" customHeight="1">
      <c r="B66" s="5"/>
      <c r="C66" s="2"/>
      <c r="D66" s="6"/>
      <c r="E66" s="6"/>
    </row>
    <row r="67" spans="2:7" ht="11.25" customHeight="1">
      <c r="B67" s="5"/>
      <c r="C67" s="2"/>
      <c r="D67" s="6"/>
      <c r="E67" s="6"/>
    </row>
    <row r="68" spans="2:7" ht="11.25" customHeight="1">
      <c r="B68" s="31" t="s">
        <v>81</v>
      </c>
      <c r="C68" s="31"/>
      <c r="D68" s="31"/>
      <c r="E68" s="31"/>
    </row>
    <row r="69" spans="2:7" ht="11.25" customHeight="1">
      <c r="B69" s="31" t="s">
        <v>82</v>
      </c>
      <c r="C69" s="31"/>
      <c r="D69" s="31"/>
      <c r="E69" s="31"/>
    </row>
    <row r="70" spans="2:7" ht="11.25" customHeight="1">
      <c r="B70" s="32" t="s">
        <v>83</v>
      </c>
      <c r="C70" s="32"/>
      <c r="D70" s="32"/>
      <c r="E70" s="32"/>
    </row>
    <row r="71" spans="2:7" ht="11.25" customHeight="1"/>
    <row r="72" spans="2:7" ht="11.25" customHeight="1">
      <c r="B72" s="35" t="s">
        <v>87</v>
      </c>
      <c r="C72" s="35"/>
      <c r="D72" s="4" t="s">
        <v>84</v>
      </c>
      <c r="E72" s="4" t="s">
        <v>85</v>
      </c>
      <c r="G72" s="4" t="s">
        <v>84</v>
      </c>
    </row>
    <row r="73" spans="2:7" ht="24.75" customHeight="1">
      <c r="B73" s="35"/>
      <c r="C73" s="35"/>
      <c r="D73" s="4" t="str">
        <f>+D9</f>
        <v>Julio - Septiembre / 2014</v>
      </c>
      <c r="E73" s="4" t="str">
        <f>+E9</f>
        <v>Octubre - Diciembre / 2012</v>
      </c>
      <c r="G73" s="4" t="str">
        <f>+G9</f>
        <v>Abril - Junio / 2014</v>
      </c>
    </row>
    <row r="74" spans="2:7" ht="12.75" customHeight="1">
      <c r="B74" s="7"/>
      <c r="D74" s="4"/>
      <c r="E74" s="4"/>
    </row>
    <row r="75" spans="2:7" ht="12.75" customHeight="1">
      <c r="B75" s="5" t="s">
        <v>48</v>
      </c>
      <c r="C75" s="5"/>
      <c r="D75" s="18">
        <f>+D76+D77</f>
        <v>17633.48</v>
      </c>
      <c r="E75" s="6">
        <f>+E76+E77</f>
        <v>6746.86</v>
      </c>
      <c r="G75" s="18">
        <f>+G76+G77</f>
        <v>18067.09</v>
      </c>
    </row>
    <row r="76" spans="2:7" ht="12.75" customHeight="1">
      <c r="B76" s="5" t="s">
        <v>15</v>
      </c>
      <c r="C76" s="5"/>
      <c r="D76" s="18">
        <v>17633.48</v>
      </c>
      <c r="E76" s="6">
        <v>6746.86</v>
      </c>
      <c r="G76" s="18">
        <v>18067.09</v>
      </c>
    </row>
    <row r="77" spans="2:7" ht="12.75" customHeight="1">
      <c r="B77" s="5" t="s">
        <v>100</v>
      </c>
      <c r="C77" s="5"/>
      <c r="D77" s="18">
        <v>0</v>
      </c>
      <c r="E77" s="6">
        <v>0</v>
      </c>
      <c r="G77" s="18">
        <v>0</v>
      </c>
    </row>
    <row r="78" spans="2:7" ht="12.75" customHeight="1">
      <c r="B78" s="5" t="s">
        <v>49</v>
      </c>
      <c r="C78" s="5"/>
      <c r="D78" s="18">
        <v>49638.2</v>
      </c>
      <c r="E78" s="6">
        <v>46953.760000000002</v>
      </c>
      <c r="G78" s="18">
        <v>48824.68</v>
      </c>
    </row>
    <row r="79" spans="2:7" ht="12.75" customHeight="1">
      <c r="B79" s="5" t="s">
        <v>50</v>
      </c>
      <c r="C79" s="5"/>
      <c r="D79" s="18">
        <f>+D80+D81+D84+D82+D83</f>
        <v>125758.25</v>
      </c>
      <c r="E79" s="6">
        <f>+E80+E81+E84+E82+E83</f>
        <v>164325.39999999997</v>
      </c>
      <c r="G79" s="18">
        <f>+G80+G81+G84+G82+G83</f>
        <v>131258.095</v>
      </c>
    </row>
    <row r="80" spans="2:7" ht="12.75" customHeight="1">
      <c r="B80" s="5" t="s">
        <v>16</v>
      </c>
      <c r="C80" s="5"/>
      <c r="D80" s="6">
        <v>68997.52</v>
      </c>
      <c r="E80" s="6">
        <v>114248.34</v>
      </c>
      <c r="G80" s="6">
        <v>46874.114999999998</v>
      </c>
    </row>
    <row r="81" spans="2:7" ht="12.75" customHeight="1">
      <c r="B81" s="5" t="s">
        <v>17</v>
      </c>
      <c r="C81" s="5"/>
      <c r="D81" s="6">
        <v>25692.28</v>
      </c>
      <c r="E81" s="6">
        <v>19278.150000000001</v>
      </c>
      <c r="G81" s="6">
        <v>38744.870000000003</v>
      </c>
    </row>
    <row r="82" spans="2:7" ht="12.75" customHeight="1">
      <c r="B82" s="5" t="s">
        <v>101</v>
      </c>
      <c r="C82" s="5"/>
      <c r="D82" s="6">
        <v>948.62</v>
      </c>
      <c r="E82" s="6">
        <v>1447.27</v>
      </c>
      <c r="G82" s="6">
        <v>940.69</v>
      </c>
    </row>
    <row r="83" spans="2:7" ht="12.75" customHeight="1">
      <c r="B83" s="5" t="s">
        <v>105</v>
      </c>
      <c r="C83" s="5"/>
      <c r="D83" s="6">
        <v>10.15</v>
      </c>
      <c r="E83" s="6">
        <v>22.78</v>
      </c>
      <c r="G83" s="6">
        <v>22.43</v>
      </c>
    </row>
    <row r="84" spans="2:7" ht="12.75" customHeight="1">
      <c r="B84" s="5" t="s">
        <v>18</v>
      </c>
      <c r="C84" s="5"/>
      <c r="D84" s="6">
        <v>30109.68</v>
      </c>
      <c r="E84" s="6">
        <v>29328.86</v>
      </c>
      <c r="G84" s="6">
        <v>44675.99</v>
      </c>
    </row>
    <row r="85" spans="2:7" ht="12.75" customHeight="1">
      <c r="B85" s="5" t="s">
        <v>51</v>
      </c>
      <c r="C85" s="5"/>
      <c r="D85" s="6">
        <v>8655.5400000000009</v>
      </c>
      <c r="E85" s="6">
        <v>10169.790000000001</v>
      </c>
      <c r="G85" s="6">
        <v>13869.5</v>
      </c>
    </row>
    <row r="86" spans="2:7" ht="12.75" customHeight="1">
      <c r="B86" s="5" t="s">
        <v>52</v>
      </c>
      <c r="C86" s="5"/>
      <c r="D86" s="6">
        <v>9537.89</v>
      </c>
      <c r="E86" s="6">
        <v>7891.85</v>
      </c>
      <c r="G86" s="6">
        <v>9024.4699999999993</v>
      </c>
    </row>
    <row r="87" spans="2:7" ht="12.75" customHeight="1">
      <c r="B87" s="5" t="s">
        <v>53</v>
      </c>
      <c r="C87" s="5"/>
      <c r="D87" s="6">
        <v>70597.259999999995</v>
      </c>
      <c r="E87" s="6">
        <v>61487.49</v>
      </c>
      <c r="G87" s="6">
        <v>71476.668999999994</v>
      </c>
    </row>
    <row r="88" spans="2:7" ht="12.75" customHeight="1">
      <c r="B88" s="5" t="s">
        <v>35</v>
      </c>
      <c r="C88" s="5"/>
      <c r="D88" s="6">
        <v>30</v>
      </c>
      <c r="E88" s="6">
        <v>680</v>
      </c>
      <c r="G88" s="6">
        <v>30</v>
      </c>
    </row>
    <row r="89" spans="2:7" ht="12.75" customHeight="1">
      <c r="B89" s="5" t="s">
        <v>54</v>
      </c>
      <c r="C89" s="5"/>
      <c r="D89" s="6">
        <v>0.33</v>
      </c>
      <c r="E89" s="6">
        <v>0.72</v>
      </c>
      <c r="G89" s="6">
        <v>65.12</v>
      </c>
    </row>
    <row r="90" spans="2:7" ht="12.75" customHeight="1">
      <c r="B90" s="9" t="s">
        <v>55</v>
      </c>
      <c r="C90" s="8"/>
      <c r="D90" s="14">
        <f>+D75+D78+D79+D85+D86+D87+D89+D88</f>
        <v>281850.95</v>
      </c>
      <c r="E90" s="14">
        <f>+E75+E78+E79+E85+E86+E87+E89+E88</f>
        <v>298255.86999999994</v>
      </c>
      <c r="G90" s="14">
        <f>+G75+G78+G79+G85+G86+G87+G89+G88</f>
        <v>292615.62399999995</v>
      </c>
    </row>
    <row r="91" spans="2:7" ht="12.75" customHeight="1">
      <c r="B91" s="9"/>
      <c r="C91" s="8"/>
      <c r="D91" s="12"/>
      <c r="E91" s="12"/>
    </row>
    <row r="92" spans="2:7" ht="12.75" customHeight="1">
      <c r="B92" s="5" t="s">
        <v>48</v>
      </c>
      <c r="C92" s="5"/>
      <c r="D92" s="6">
        <f>+D93+D94</f>
        <v>100407.61599999999</v>
      </c>
      <c r="E92" s="6">
        <f>+E93+E94</f>
        <v>124723.68008999999</v>
      </c>
      <c r="G92" s="6">
        <f>+G93+G94</f>
        <v>102260.63499999999</v>
      </c>
    </row>
    <row r="93" spans="2:7" ht="12.75" customHeight="1">
      <c r="B93" s="5" t="s">
        <v>15</v>
      </c>
      <c r="C93" s="5"/>
      <c r="D93" s="18">
        <v>100407.61599999999</v>
      </c>
      <c r="E93" s="18">
        <v>124723.68</v>
      </c>
      <c r="G93" s="18">
        <v>102260.63499999999</v>
      </c>
    </row>
    <row r="94" spans="2:7" ht="12.75" customHeight="1">
      <c r="B94" s="5" t="s">
        <v>19</v>
      </c>
      <c r="C94" s="5"/>
      <c r="D94" s="18">
        <v>0</v>
      </c>
      <c r="E94" s="18">
        <v>9.0000000000000006E-5</v>
      </c>
      <c r="G94" s="18">
        <v>0</v>
      </c>
    </row>
    <row r="95" spans="2:7" ht="12.75" customHeight="1">
      <c r="B95" s="5" t="s">
        <v>93</v>
      </c>
      <c r="C95" s="5"/>
      <c r="D95" s="18">
        <v>0</v>
      </c>
      <c r="E95" s="18">
        <v>0</v>
      </c>
      <c r="G95" s="18">
        <v>0</v>
      </c>
    </row>
    <row r="96" spans="2:7" ht="12.75" customHeight="1">
      <c r="B96" s="5" t="s">
        <v>102</v>
      </c>
      <c r="C96" s="5"/>
      <c r="D96" s="18">
        <v>0</v>
      </c>
      <c r="E96" s="18">
        <v>0</v>
      </c>
      <c r="G96" s="18">
        <v>0</v>
      </c>
    </row>
    <row r="97" spans="2:9" ht="12.75" customHeight="1">
      <c r="B97" s="5" t="s">
        <v>52</v>
      </c>
      <c r="C97" s="5"/>
      <c r="D97" s="18">
        <v>413.589</v>
      </c>
      <c r="E97" s="18">
        <v>0</v>
      </c>
      <c r="G97" s="18">
        <v>413.589</v>
      </c>
    </row>
    <row r="98" spans="2:9" ht="12.75" customHeight="1">
      <c r="B98" s="5" t="s">
        <v>56</v>
      </c>
      <c r="C98" s="5"/>
      <c r="D98" s="18">
        <v>12781.919</v>
      </c>
      <c r="E98" s="18">
        <v>119.41</v>
      </c>
      <c r="G98" s="18">
        <v>3948.74</v>
      </c>
    </row>
    <row r="99" spans="2:9" ht="12.75" customHeight="1">
      <c r="B99" s="5" t="s">
        <v>35</v>
      </c>
      <c r="C99" s="5"/>
      <c r="D99" s="6">
        <v>3543.25</v>
      </c>
      <c r="E99" s="6">
        <v>2911.326</v>
      </c>
      <c r="G99" s="6">
        <v>3543.25</v>
      </c>
    </row>
    <row r="100" spans="2:9" ht="12.75" customHeight="1">
      <c r="B100" s="5" t="s">
        <v>104</v>
      </c>
      <c r="C100" s="5"/>
      <c r="D100" s="18">
        <v>0</v>
      </c>
      <c r="E100" s="6">
        <v>0</v>
      </c>
      <c r="G100" s="18">
        <v>0</v>
      </c>
    </row>
    <row r="101" spans="2:9" ht="12.75" customHeight="1">
      <c r="B101" s="5" t="s">
        <v>106</v>
      </c>
      <c r="C101" s="5"/>
      <c r="D101" s="18">
        <v>0</v>
      </c>
      <c r="E101" s="6">
        <v>6753.37</v>
      </c>
      <c r="G101" s="18">
        <v>0</v>
      </c>
    </row>
    <row r="102" spans="2:9" ht="12.75" customHeight="1">
      <c r="B102" s="9" t="s">
        <v>57</v>
      </c>
      <c r="C102" s="8"/>
      <c r="D102" s="15">
        <f>+D92+D98+D95+D97+D96+D99+D101</f>
        <v>117146.374</v>
      </c>
      <c r="E102" s="14">
        <f>+E92+E98+E95+E97+E96+E99+E101</f>
        <v>134507.78609000001</v>
      </c>
      <c r="G102" s="15">
        <f>+G92+G98+G95+G97+G96+G99+G101</f>
        <v>110166.21400000001</v>
      </c>
    </row>
    <row r="103" spans="2:9" ht="12.75" customHeight="1">
      <c r="B103" s="5"/>
      <c r="C103" s="5"/>
      <c r="D103" s="11"/>
      <c r="E103" s="11"/>
    </row>
    <row r="104" spans="2:9" ht="12.75" customHeight="1">
      <c r="B104" s="9" t="s">
        <v>58</v>
      </c>
      <c r="C104" s="8"/>
      <c r="D104" s="15">
        <f>+D90+D102</f>
        <v>398997.32400000002</v>
      </c>
      <c r="E104" s="15">
        <f>+E90+E102+0.004</f>
        <v>432763.66008999996</v>
      </c>
      <c r="G104" s="15">
        <f>+G90+G102</f>
        <v>402781.83799999999</v>
      </c>
    </row>
    <row r="105" spans="2:9" ht="12.75" customHeight="1">
      <c r="B105" s="9"/>
      <c r="C105" s="8"/>
      <c r="D105" s="12"/>
      <c r="E105" s="12"/>
    </row>
    <row r="106" spans="2:9" ht="12.75" customHeight="1">
      <c r="B106" s="9"/>
      <c r="C106" s="8"/>
      <c r="D106" s="12" t="s">
        <v>98</v>
      </c>
      <c r="E106" s="12"/>
    </row>
    <row r="107" spans="2:9" ht="12.75" customHeight="1">
      <c r="B107" s="5" t="s">
        <v>103</v>
      </c>
      <c r="C107" s="5"/>
      <c r="D107" s="6">
        <v>111.065</v>
      </c>
      <c r="E107" s="6">
        <v>111.07</v>
      </c>
      <c r="G107" s="6">
        <v>111.065</v>
      </c>
    </row>
    <row r="108" spans="2:9" ht="12.75" customHeight="1">
      <c r="B108" s="5" t="s">
        <v>59</v>
      </c>
      <c r="C108" s="5"/>
      <c r="D108" s="18">
        <f>+D109+D110</f>
        <v>122766.283</v>
      </c>
      <c r="E108" s="6">
        <f>+E109+E110</f>
        <v>124973.9</v>
      </c>
      <c r="F108" s="16"/>
      <c r="G108" s="18">
        <f>+G109+G110</f>
        <v>117137.663</v>
      </c>
      <c r="H108" s="16"/>
      <c r="I108" s="16"/>
    </row>
    <row r="109" spans="2:9" ht="12.75" customHeight="1">
      <c r="B109" s="5" t="s">
        <v>20</v>
      </c>
      <c r="C109" s="5"/>
      <c r="D109" s="18">
        <v>67094.214999999997</v>
      </c>
      <c r="E109" s="6">
        <v>67094.214999999997</v>
      </c>
      <c r="F109" s="16"/>
      <c r="G109" s="18">
        <v>67094.214999999997</v>
      </c>
      <c r="H109" s="16"/>
      <c r="I109" s="16"/>
    </row>
    <row r="110" spans="2:9" ht="12.75" customHeight="1">
      <c r="B110" s="5" t="s">
        <v>21</v>
      </c>
      <c r="C110" s="5"/>
      <c r="D110" s="18">
        <v>55672.067999999999</v>
      </c>
      <c r="E110" s="6">
        <v>57879.684999999998</v>
      </c>
      <c r="F110" s="16"/>
      <c r="G110" s="18">
        <v>50043.447999999997</v>
      </c>
      <c r="H110" s="16"/>
      <c r="I110" s="16"/>
    </row>
    <row r="111" spans="2:9" ht="12.75" customHeight="1">
      <c r="B111" s="5" t="s">
        <v>60</v>
      </c>
      <c r="C111" s="5"/>
      <c r="D111" s="18">
        <f>+D112+D113+D114</f>
        <v>474638.66400000005</v>
      </c>
      <c r="E111" s="6">
        <f>+E112+E113+E114</f>
        <v>298737.196</v>
      </c>
      <c r="F111" s="17"/>
      <c r="G111" s="18">
        <f>+G112+G113+G114</f>
        <v>474638.66400000005</v>
      </c>
      <c r="H111" s="16"/>
      <c r="I111" s="16"/>
    </row>
    <row r="112" spans="2:9" ht="12.75" customHeight="1">
      <c r="B112" s="5" t="s">
        <v>94</v>
      </c>
      <c r="C112" s="5"/>
      <c r="D112" s="6">
        <v>7639.1989999999996</v>
      </c>
      <c r="E112" s="6">
        <v>9120.7160000000003</v>
      </c>
      <c r="F112" s="16"/>
      <c r="G112" s="6">
        <v>7639.1989999999996</v>
      </c>
      <c r="H112" s="16"/>
      <c r="I112" s="16"/>
    </row>
    <row r="113" spans="2:9" ht="12.75" customHeight="1">
      <c r="B113" s="5" t="s">
        <v>95</v>
      </c>
      <c r="C113" s="5"/>
      <c r="D113" s="18">
        <v>466979.46500000003</v>
      </c>
      <c r="E113" s="6">
        <v>289596.48</v>
      </c>
      <c r="F113" s="16"/>
      <c r="G113" s="18">
        <v>466979.46500000003</v>
      </c>
      <c r="H113" s="16"/>
      <c r="I113" s="16"/>
    </row>
    <row r="114" spans="2:9" ht="12.75" customHeight="1">
      <c r="B114" s="5" t="s">
        <v>96</v>
      </c>
      <c r="C114" s="5"/>
      <c r="D114" s="18">
        <v>20</v>
      </c>
      <c r="E114" s="18">
        <v>20</v>
      </c>
      <c r="F114" s="16"/>
      <c r="G114" s="18">
        <v>20</v>
      </c>
      <c r="H114" s="16"/>
      <c r="I114" s="16"/>
    </row>
    <row r="115" spans="2:9" ht="12.75" customHeight="1">
      <c r="B115" s="5" t="s">
        <v>97</v>
      </c>
      <c r="C115" s="5"/>
      <c r="D115" s="18">
        <f>+D113+D114</f>
        <v>466999.46500000003</v>
      </c>
      <c r="E115" s="6">
        <f>+E113+E114</f>
        <v>289616.48</v>
      </c>
      <c r="F115" s="16"/>
      <c r="G115" s="18">
        <f>+G113+G114</f>
        <v>466999.46500000003</v>
      </c>
      <c r="H115" s="16"/>
      <c r="I115" s="16"/>
    </row>
    <row r="116" spans="2:9" ht="12.75" customHeight="1">
      <c r="B116" s="5" t="s">
        <v>61</v>
      </c>
      <c r="C116" s="5"/>
      <c r="D116" s="18">
        <v>171305.50899999999</v>
      </c>
      <c r="E116" s="6">
        <v>172581.89300000001</v>
      </c>
      <c r="F116" s="16"/>
      <c r="G116" s="18">
        <v>171305.50899999999</v>
      </c>
      <c r="H116" s="16"/>
      <c r="I116" s="16"/>
    </row>
    <row r="117" spans="2:9" ht="12.75" customHeight="1">
      <c r="B117" s="5" t="s">
        <v>62</v>
      </c>
      <c r="C117" s="5"/>
      <c r="D117" s="18">
        <v>96547.98</v>
      </c>
      <c r="E117" s="6">
        <v>92652.524999999994</v>
      </c>
      <c r="F117" s="16"/>
      <c r="G117" s="18">
        <v>66281.695000000007</v>
      </c>
      <c r="H117" s="16"/>
      <c r="I117" s="16"/>
    </row>
    <row r="118" spans="2:9" ht="12.75" customHeight="1">
      <c r="B118" s="5" t="s">
        <v>90</v>
      </c>
      <c r="C118" s="5"/>
      <c r="D118" s="18">
        <v>4458.7359999999999</v>
      </c>
      <c r="E118" s="6">
        <v>0</v>
      </c>
      <c r="F118" s="17"/>
      <c r="G118" s="18">
        <v>4458.7359999999999</v>
      </c>
      <c r="H118" s="16"/>
      <c r="I118" s="16"/>
    </row>
    <row r="119" spans="2:9" ht="12.75" customHeight="1">
      <c r="B119" s="5" t="s">
        <v>63</v>
      </c>
      <c r="C119" s="5"/>
      <c r="D119" s="18">
        <v>318772.05900000001</v>
      </c>
      <c r="E119" s="6">
        <v>335339.66700000002</v>
      </c>
      <c r="F119" s="16"/>
      <c r="G119" s="18">
        <v>318772.05900000001</v>
      </c>
      <c r="H119" s="16"/>
      <c r="I119" s="16"/>
    </row>
    <row r="120" spans="2:9" ht="11.25" customHeight="1">
      <c r="B120" s="5"/>
      <c r="C120" s="5"/>
      <c r="D120" s="6"/>
      <c r="E120" s="6"/>
      <c r="F120" s="16"/>
      <c r="G120" s="6"/>
      <c r="H120" s="16"/>
      <c r="I120" s="16"/>
    </row>
    <row r="121" spans="2:9" ht="11.25" customHeight="1">
      <c r="B121" s="9" t="s">
        <v>64</v>
      </c>
      <c r="C121" s="8"/>
      <c r="D121" s="15">
        <f>+D107+D108+D111+D116+D117+D118+D119+0.0049</f>
        <v>1188600.3009000001</v>
      </c>
      <c r="E121" s="14">
        <f>+E107+E108+E111+E116+E117+E118+E119</f>
        <v>1024396.251</v>
      </c>
      <c r="F121" s="16"/>
      <c r="G121" s="15">
        <f>+G107+G108+G111+G116+G117+G118+G119+0.0049</f>
        <v>1152705.3958999999</v>
      </c>
      <c r="H121" s="16"/>
      <c r="I121" s="16"/>
    </row>
    <row r="122" spans="2:9" ht="11.25" customHeight="1">
      <c r="B122" s="5"/>
      <c r="C122" s="5"/>
      <c r="D122" s="29"/>
      <c r="E122" s="11"/>
      <c r="G122" s="29"/>
    </row>
    <row r="123" spans="2:9" ht="11.25" customHeight="1">
      <c r="B123" s="9" t="s">
        <v>65</v>
      </c>
      <c r="C123" s="8"/>
      <c r="D123" s="15">
        <f>+D121+D104</f>
        <v>1587597.6249000002</v>
      </c>
      <c r="E123" s="14">
        <f>+E121+E104</f>
        <v>1457159.9110900001</v>
      </c>
      <c r="F123" s="13"/>
      <c r="G123" s="15">
        <f>+G121+G104</f>
        <v>1555487.2338999999</v>
      </c>
    </row>
    <row r="124" spans="2:9" ht="12.75" customHeight="1">
      <c r="B124" s="5"/>
      <c r="C124" s="5"/>
      <c r="D124" s="11"/>
      <c r="E124" s="11"/>
      <c r="G124" s="11"/>
    </row>
    <row r="125" spans="2:9" ht="12.75" customHeight="1">
      <c r="B125" s="5"/>
      <c r="C125" s="5"/>
      <c r="D125" s="11"/>
      <c r="E125" s="11"/>
      <c r="G125" s="11"/>
    </row>
    <row r="126" spans="2:9" ht="12.75" customHeight="1">
      <c r="B126" s="5" t="s">
        <v>66</v>
      </c>
      <c r="C126" s="5"/>
      <c r="D126" s="6">
        <v>245249.58</v>
      </c>
      <c r="E126" s="6">
        <v>239604.44</v>
      </c>
      <c r="G126" s="6">
        <v>243990.81</v>
      </c>
    </row>
    <row r="127" spans="2:9" ht="12.75" customHeight="1">
      <c r="B127" s="5" t="s">
        <v>67</v>
      </c>
      <c r="C127" s="5"/>
      <c r="D127" s="6">
        <v>9054.77</v>
      </c>
      <c r="E127" s="6">
        <v>2054.15</v>
      </c>
      <c r="G127" s="6">
        <v>8522</v>
      </c>
    </row>
    <row r="128" spans="2:9" ht="12.75" customHeight="1">
      <c r="B128" s="5" t="s">
        <v>68</v>
      </c>
      <c r="C128" s="5"/>
      <c r="D128" s="6">
        <v>1301885.1399999999</v>
      </c>
      <c r="E128" s="6">
        <v>1218087.95</v>
      </c>
      <c r="G128" s="6">
        <v>1461136.88</v>
      </c>
    </row>
    <row r="129" spans="2:13">
      <c r="B129" s="5"/>
      <c r="C129" s="5"/>
      <c r="D129" s="6"/>
      <c r="E129" s="6"/>
    </row>
    <row r="130" spans="2:13">
      <c r="B130" s="5"/>
      <c r="C130" s="5"/>
      <c r="D130" s="6"/>
      <c r="E130" s="6"/>
    </row>
    <row r="132" spans="2:13" ht="84.75" customHeight="1">
      <c r="B132" s="33" t="s">
        <v>110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</sheetData>
  <mergeCells count="9">
    <mergeCell ref="B2:E2"/>
    <mergeCell ref="B4:E4"/>
    <mergeCell ref="B5:E5"/>
    <mergeCell ref="B68:E68"/>
    <mergeCell ref="B132:M132"/>
    <mergeCell ref="B8:C9"/>
    <mergeCell ref="B72:C73"/>
    <mergeCell ref="B69:E69"/>
    <mergeCell ref="B70:E70"/>
  </mergeCells>
  <phoneticPr fontId="17" type="noConversion"/>
  <printOptions horizontalCentered="1" verticalCentered="1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3:G38"/>
  <sheetViews>
    <sheetView showGridLines="0" showRowColHeaders="0" workbookViewId="0">
      <selection activeCell="E9" sqref="E9"/>
    </sheetView>
  </sheetViews>
  <sheetFormatPr baseColWidth="10" defaultRowHeight="13.2"/>
  <cols>
    <col min="1" max="1" width="40.109375" customWidth="1"/>
    <col min="2" max="3" width="5.109375" customWidth="1"/>
    <col min="4" max="4" width="27.33203125" customWidth="1"/>
    <col min="5" max="5" width="27.5546875" customWidth="1"/>
    <col min="6" max="6" width="27" hidden="1" customWidth="1"/>
    <col min="7" max="7" width="12.44140625" bestFit="1" customWidth="1"/>
  </cols>
  <sheetData>
    <row r="3" spans="1:6" ht="12.75" customHeight="1">
      <c r="A3" s="31" t="s">
        <v>81</v>
      </c>
      <c r="B3" s="31"/>
      <c r="C3" s="31"/>
      <c r="D3" s="31"/>
      <c r="E3" s="31"/>
    </row>
    <row r="4" spans="1:6" ht="12.75" customHeight="1"/>
    <row r="5" spans="1:6" ht="12.75" customHeight="1">
      <c r="A5" s="31" t="s">
        <v>88</v>
      </c>
      <c r="B5" s="31"/>
      <c r="C5" s="31"/>
      <c r="D5" s="31"/>
      <c r="E5" s="31"/>
    </row>
    <row r="6" spans="1:6" ht="12.75" customHeight="1">
      <c r="A6" s="32" t="s">
        <v>83</v>
      </c>
      <c r="B6" s="32"/>
      <c r="C6" s="32"/>
      <c r="D6" s="32"/>
      <c r="E6" s="32"/>
    </row>
    <row r="7" spans="1:6" ht="12.75" customHeight="1"/>
    <row r="8" spans="1:6" ht="12.75" customHeight="1">
      <c r="D8" s="4" t="s">
        <v>84</v>
      </c>
      <c r="E8" s="4"/>
      <c r="F8" s="4" t="s">
        <v>84</v>
      </c>
    </row>
    <row r="9" spans="1:6" ht="25.5" customHeight="1">
      <c r="A9" s="7"/>
      <c r="D9" s="4" t="str">
        <f>+'BALANCE GRAL'!D9</f>
        <v>Julio - Septiembre / 2014</v>
      </c>
      <c r="E9" s="4"/>
      <c r="F9" s="4" t="s">
        <v>111</v>
      </c>
    </row>
    <row r="10" spans="1:6" ht="12.75" customHeight="1">
      <c r="A10" s="5" t="s">
        <v>69</v>
      </c>
      <c r="B10" s="5"/>
      <c r="C10" s="5"/>
      <c r="D10" s="6">
        <f>+D11+D12</f>
        <v>599567.83000000007</v>
      </c>
      <c r="E10" s="6"/>
      <c r="F10" s="6">
        <f>+F11+F12</f>
        <v>395028.19400000002</v>
      </c>
    </row>
    <row r="11" spans="1:6" ht="12.75" customHeight="1">
      <c r="A11" s="5" t="s">
        <v>22</v>
      </c>
      <c r="B11" s="5"/>
      <c r="C11" s="5"/>
      <c r="D11" s="6">
        <v>501958.2</v>
      </c>
      <c r="E11" s="6"/>
      <c r="F11" s="6">
        <v>329713.73200000002</v>
      </c>
    </row>
    <row r="12" spans="1:6" ht="12.75" customHeight="1">
      <c r="A12" s="5" t="s">
        <v>23</v>
      </c>
      <c r="B12" s="5"/>
      <c r="C12" s="5"/>
      <c r="D12" s="6">
        <v>97609.63</v>
      </c>
      <c r="E12" s="6"/>
      <c r="F12" s="6">
        <v>65314.462</v>
      </c>
    </row>
    <row r="13" spans="1:6" ht="12.75" hidden="1" customHeight="1">
      <c r="A13" s="5" t="s">
        <v>91</v>
      </c>
      <c r="B13" s="5"/>
      <c r="C13" s="5"/>
      <c r="D13" s="6">
        <v>0</v>
      </c>
      <c r="E13" s="6"/>
      <c r="F13" s="6">
        <v>0</v>
      </c>
    </row>
    <row r="14" spans="1:6" ht="12.75" customHeight="1">
      <c r="A14" s="5" t="s">
        <v>70</v>
      </c>
      <c r="B14" s="5"/>
      <c r="C14" s="5"/>
      <c r="D14" s="6">
        <f>+D15</f>
        <v>333408.46000000002</v>
      </c>
      <c r="E14" s="6"/>
      <c r="F14" s="6">
        <f>+F15</f>
        <v>215827.769</v>
      </c>
    </row>
    <row r="15" spans="1:6" ht="12.75" customHeight="1">
      <c r="A15" s="5" t="s">
        <v>24</v>
      </c>
      <c r="B15" s="5"/>
      <c r="C15" s="5"/>
      <c r="D15" s="6">
        <v>333408.46000000002</v>
      </c>
      <c r="E15" s="6"/>
      <c r="F15" s="6">
        <v>215827.769</v>
      </c>
    </row>
    <row r="16" spans="1:6" ht="12.75" customHeight="1">
      <c r="A16" s="9" t="s">
        <v>71</v>
      </c>
      <c r="B16" s="8"/>
      <c r="C16" s="8"/>
      <c r="D16" s="14">
        <f>+D10-D14</f>
        <v>266159.37000000005</v>
      </c>
      <c r="E16" s="14"/>
      <c r="F16" s="14">
        <f>+F10-F14</f>
        <v>179200.42500000002</v>
      </c>
    </row>
    <row r="17" spans="1:6" ht="12.75" customHeight="1">
      <c r="A17" s="9"/>
      <c r="B17" s="8"/>
      <c r="C17" s="8"/>
      <c r="D17" s="14"/>
      <c r="E17" s="14"/>
      <c r="F17" s="14"/>
    </row>
    <row r="18" spans="1:6" ht="12.75" customHeight="1">
      <c r="A18" s="5" t="s">
        <v>72</v>
      </c>
      <c r="B18" s="5"/>
      <c r="C18" s="5"/>
      <c r="D18" s="6">
        <f>+D19+D20</f>
        <v>294255.42000000004</v>
      </c>
      <c r="E18" s="6"/>
      <c r="F18" s="6">
        <f>+F19+F20</f>
        <v>196280.75</v>
      </c>
    </row>
    <row r="19" spans="1:6" ht="12.75" customHeight="1">
      <c r="A19" s="5" t="s">
        <v>25</v>
      </c>
      <c r="B19" s="5"/>
      <c r="C19" s="5"/>
      <c r="D19" s="6">
        <v>38002.22</v>
      </c>
      <c r="E19" s="6"/>
      <c r="F19" s="6">
        <v>24397.77</v>
      </c>
    </row>
    <row r="20" spans="1:6" ht="12.75" customHeight="1">
      <c r="A20" s="5" t="s">
        <v>26</v>
      </c>
      <c r="B20" s="5"/>
      <c r="C20" s="5"/>
      <c r="D20" s="6">
        <v>256253.2</v>
      </c>
      <c r="E20" s="6"/>
      <c r="F20" s="6">
        <v>171882.98</v>
      </c>
    </row>
    <row r="21" spans="1:6" ht="12.75" customHeight="1">
      <c r="A21" s="9" t="s">
        <v>73</v>
      </c>
      <c r="B21" s="8"/>
      <c r="C21" s="8"/>
      <c r="D21" s="14">
        <f>+D16-D18</f>
        <v>-28096.049999999988</v>
      </c>
      <c r="E21" s="14"/>
      <c r="F21" s="14">
        <f>+F16-F18</f>
        <v>-17080.324999999983</v>
      </c>
    </row>
    <row r="22" spans="1:6" ht="12.75" customHeight="1">
      <c r="A22" s="9"/>
      <c r="B22" s="8"/>
      <c r="C22" s="8"/>
      <c r="D22" s="14"/>
      <c r="E22" s="14"/>
      <c r="F22" s="14"/>
    </row>
    <row r="23" spans="1:6" ht="12.75" customHeight="1">
      <c r="A23" s="5" t="s">
        <v>74</v>
      </c>
      <c r="B23" s="5"/>
      <c r="C23" s="5"/>
      <c r="D23" s="6">
        <f>+D24+D25+D27+D26</f>
        <v>155143.94999999998</v>
      </c>
      <c r="E23" s="6"/>
      <c r="F23" s="6">
        <f>+F24+F25+F27+F26</f>
        <v>100659.09600000001</v>
      </c>
    </row>
    <row r="24" spans="1:6" ht="12.75" customHeight="1">
      <c r="A24" s="5" t="s">
        <v>27</v>
      </c>
      <c r="B24" s="5"/>
      <c r="C24" s="5"/>
      <c r="D24" s="6">
        <v>7614.29</v>
      </c>
      <c r="E24" s="6"/>
      <c r="F24" s="6">
        <v>4020.49</v>
      </c>
    </row>
    <row r="25" spans="1:6" ht="12.75" customHeight="1">
      <c r="A25" s="5" t="s">
        <v>28</v>
      </c>
      <c r="B25" s="5"/>
      <c r="C25" s="5"/>
      <c r="D25" s="6">
        <v>9956.86</v>
      </c>
      <c r="E25" s="6"/>
      <c r="F25" s="6">
        <v>3333.81</v>
      </c>
    </row>
    <row r="26" spans="1:6" ht="12.75" customHeight="1">
      <c r="A26" s="5" t="s">
        <v>92</v>
      </c>
      <c r="B26" s="5"/>
      <c r="C26" s="5"/>
      <c r="D26" s="6">
        <v>5.33</v>
      </c>
      <c r="E26" s="6"/>
      <c r="F26" s="6">
        <v>2.67</v>
      </c>
    </row>
    <row r="27" spans="1:6" ht="12.75" customHeight="1">
      <c r="A27" s="5" t="s">
        <v>29</v>
      </c>
      <c r="B27" s="5"/>
      <c r="C27" s="5"/>
      <c r="D27" s="6">
        <v>137567.47</v>
      </c>
      <c r="E27" s="6"/>
      <c r="F27" s="6">
        <v>93302.126000000004</v>
      </c>
    </row>
    <row r="28" spans="1:6" ht="12.75" customHeight="1">
      <c r="A28" s="5" t="s">
        <v>75</v>
      </c>
      <c r="B28" s="5"/>
      <c r="C28" s="5"/>
      <c r="D28" s="6">
        <f>+D29+D30</f>
        <v>20807.32</v>
      </c>
      <c r="E28" s="6"/>
      <c r="F28" s="6">
        <f>+F29+F30</f>
        <v>11504.619999999999</v>
      </c>
    </row>
    <row r="29" spans="1:6" ht="12.75" customHeight="1">
      <c r="A29" s="5" t="s">
        <v>28</v>
      </c>
      <c r="B29" s="5"/>
      <c r="C29" s="5"/>
      <c r="D29" s="6">
        <v>13519.15</v>
      </c>
      <c r="E29" s="6"/>
      <c r="F29" s="6">
        <v>8926.64</v>
      </c>
    </row>
    <row r="30" spans="1:6" ht="12.75" customHeight="1">
      <c r="A30" s="5" t="s">
        <v>30</v>
      </c>
      <c r="B30" s="5"/>
      <c r="C30" s="5"/>
      <c r="D30" s="6">
        <v>7288.17</v>
      </c>
      <c r="E30" s="6"/>
      <c r="F30" s="6">
        <v>2577.98</v>
      </c>
    </row>
    <row r="31" spans="1:6" ht="12.75" customHeight="1">
      <c r="A31" s="9" t="s">
        <v>76</v>
      </c>
      <c r="B31" s="8"/>
      <c r="C31" s="8"/>
      <c r="D31" s="14">
        <f>+D21+D23-D28</f>
        <v>106240.57999999999</v>
      </c>
      <c r="E31" s="14"/>
      <c r="F31" s="14">
        <f>+F21+F23-F28</f>
        <v>72074.151000000027</v>
      </c>
    </row>
    <row r="32" spans="1:6" ht="12.75" customHeight="1">
      <c r="A32" s="9"/>
      <c r="B32" s="8"/>
      <c r="C32" s="8"/>
      <c r="D32" s="14"/>
      <c r="E32" s="14"/>
      <c r="F32" s="14"/>
    </row>
    <row r="33" spans="1:6" ht="12.75" customHeight="1">
      <c r="A33" s="5" t="s">
        <v>77</v>
      </c>
      <c r="B33" s="5"/>
      <c r="C33" s="5"/>
      <c r="D33" s="6">
        <v>9692.6</v>
      </c>
      <c r="E33" s="6"/>
      <c r="F33" s="6">
        <v>5792.45</v>
      </c>
    </row>
    <row r="34" spans="1:6" ht="12.75" customHeight="1">
      <c r="A34" s="9" t="s">
        <v>78</v>
      </c>
      <c r="B34" s="8"/>
      <c r="C34" s="8"/>
      <c r="D34" s="14">
        <f>+D31-D33</f>
        <v>96547.979999999981</v>
      </c>
      <c r="E34" s="14"/>
      <c r="F34" s="14">
        <f>+F31-F33</f>
        <v>66281.70100000003</v>
      </c>
    </row>
    <row r="35" spans="1:6" ht="12.75" customHeight="1">
      <c r="A35" s="2"/>
      <c r="B35" s="2"/>
      <c r="C35" s="2"/>
      <c r="D35" s="3"/>
      <c r="E35" s="3"/>
    </row>
    <row r="36" spans="1:6" ht="12.75" customHeight="1">
      <c r="A36" s="2"/>
      <c r="B36" s="2"/>
      <c r="C36" s="2"/>
      <c r="D36" s="3"/>
      <c r="E36" s="3"/>
    </row>
    <row r="37" spans="1:6" ht="12.75" customHeight="1">
      <c r="A37" s="1" t="s">
        <v>79</v>
      </c>
      <c r="B37" s="1"/>
      <c r="C37" s="1"/>
    </row>
    <row r="38" spans="1:6" ht="12.75" customHeight="1">
      <c r="A38" s="1" t="s">
        <v>80</v>
      </c>
      <c r="B38" s="1"/>
      <c r="C38" s="1"/>
    </row>
  </sheetData>
  <mergeCells count="3">
    <mergeCell ref="A5:E5"/>
    <mergeCell ref="A6:E6"/>
    <mergeCell ref="A3:E3"/>
  </mergeCells>
  <phoneticPr fontId="17" type="noConversion"/>
  <printOptions horizontalCentered="1" verticalCentered="1"/>
  <pageMargins left="0" right="0" top="0" bottom="0" header="0" footer="0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tiquetas xmlns="f6b4a2c6-c887-44e0-aadb-6ed3e2fd3e12"/>
    <Descripcion xmlns="b4a0cd8c-b9ba-4d9f-8af2-4607b694c899" xsi:nil="true"/>
    <FechaPublicacion xmlns="b4a0cd8c-b9ba-4d9f-8af2-4607b694c899">2015-01-05T21:00:00+00:00</FechaPublicacion>
    <PublishingExpirationDate xmlns="http://schemas.microsoft.com/sharepoint/v3" xsi:nil="true"/>
    <Categoria xmlns="b4a0cd8c-b9ba-4d9f-8af2-4607b694c899">Informes Trimestrales</Categoria>
    <PublishingStartDate xmlns="http://schemas.microsoft.com/sharepoint/v3" xsi:nil="true"/>
    <Imagen xmlns="b4a0cd8c-b9ba-4d9f-8af2-4607b694c899">
      <Url>http://www.grupofamilia.com.co/es/PublishingImages/genericas/ico-excel-small.png</Url>
      <Description>Excel</Description>
    </Imagen>
    <Enlace xmlns="b4a0cd8c-b9ba-4d9f-8af2-4607b694c899">
      <Url>http://www.grupofamilia.com.co/es/inversionistas/DTLCentroDocumentos/informacion-financiera/Superfinanciera%20informe%20Web%203er.%20T-2014.xlsx</Url>
      <Description>Informe Tercer trimestre de 2014</Description>
    </Enlace>
    <_dlc_DocId xmlns="86a9e1ac-5719-45e4-8987-7723f7857daa">KRXM5Q7X7W7V-43-94</_dlc_DocId>
    <_dlc_DocIdUrl xmlns="86a9e1ac-5719-45e4-8987-7723f7857daa">
      <Url>http://www.grupofamilia.com.co/es/inversionistas/_layouts/15/DocIdRedir.aspx?ID=KRXM5Q7X7W7V-43-94</Url>
      <Description>KRXM5Q7X7W7V-43-94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9CE9BD6A7AF7449AD34A8EF8CB65E9" ma:contentTypeVersion="9" ma:contentTypeDescription="Crear nuevo documento." ma:contentTypeScope="" ma:versionID="824bc162a0bddc0a2f3a1653efa1ff10">
  <xsd:schema xmlns:xsd="http://www.w3.org/2001/XMLSchema" xmlns:xs="http://www.w3.org/2001/XMLSchema" xmlns:p="http://schemas.microsoft.com/office/2006/metadata/properties" xmlns:ns1="http://schemas.microsoft.com/sharepoint/v3" xmlns:ns2="b4a0cd8c-b9ba-4d9f-8af2-4607b694c899" xmlns:ns3="f6b4a2c6-c887-44e0-aadb-6ed3e2fd3e12" xmlns:ns4="86a9e1ac-5719-45e4-8987-7723f7857daa" targetNamespace="http://schemas.microsoft.com/office/2006/metadata/properties" ma:root="true" ma:fieldsID="9c7b83d0834e8e3a4f1c34a2892ac5bf" ns1:_="" ns2:_="" ns3:_="" ns4:_="">
    <xsd:import namespace="http://schemas.microsoft.com/sharepoint/v3"/>
    <xsd:import namespace="b4a0cd8c-b9ba-4d9f-8af2-4607b694c899"/>
    <xsd:import namespace="f6b4a2c6-c887-44e0-aadb-6ed3e2fd3e12"/>
    <xsd:import namespace="86a9e1ac-5719-45e4-8987-7723f7857daa"/>
    <xsd:element name="properties">
      <xsd:complexType>
        <xsd:sequence>
          <xsd:element name="documentManagement">
            <xsd:complexType>
              <xsd:all>
                <xsd:element ref="ns2:Enlace" minOccurs="0"/>
                <xsd:element ref="ns2:Categoria" minOccurs="0"/>
                <xsd:element ref="ns2:Descripcion" minOccurs="0"/>
                <xsd:element ref="ns2:Imagen" minOccurs="0"/>
                <xsd:element ref="ns2:FechaPublicacion" minOccurs="0"/>
                <xsd:element ref="ns1:PublishingStartDate" minOccurs="0"/>
                <xsd:element ref="ns1:PublishingExpirationDate" minOccurs="0"/>
                <xsd:element ref="ns3:Etiquetas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10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0cd8c-b9ba-4d9f-8af2-4607b694c899" elementFormDefault="qualified">
    <xsd:import namespace="http://schemas.microsoft.com/office/2006/documentManagement/types"/>
    <xsd:import namespace="http://schemas.microsoft.com/office/infopath/2007/PartnerControls"/>
    <xsd:element name="Enlace" ma:index="2" nillable="true" ma:displayName="Enlace" ma:description="Campa con el nombre y enlace del documento para mostrar" ma:format="Hyperlink" ma:internalName="Enlac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ategoria" ma:index="3" nillable="true" ma:displayName="Categoría" ma:description="Categoría para clasificar el documento" ma:format="Dropdown" ma:internalName="Categoria">
      <xsd:simpleType>
        <xsd:restriction base="dms:Choice">
          <xsd:enumeration value="Código de Buen Gobierno"/>
          <xsd:enumeration value="Códigos y Políticas"/>
          <xsd:enumeration value="Estados Financieros Básicos"/>
          <xsd:enumeration value="Estados Financieros Consolidados"/>
          <xsd:enumeration value="Estatutos Sociales"/>
          <xsd:enumeration value="Información Financiera"/>
          <xsd:enumeration value="Información Relevante"/>
          <xsd:enumeration value="Informes de Gestión"/>
          <xsd:enumeration value="Informes Trimestrales"/>
          <xsd:enumeration value="Informes de Sostenibilidad"/>
        </xsd:restriction>
      </xsd:simpleType>
    </xsd:element>
    <xsd:element name="Descripcion" ma:index="4" nillable="true" ma:displayName="Descripción" ma:description="Campo para agregar la descripción del documento" ma:internalName="Descripcion">
      <xsd:simpleType>
        <xsd:restriction base="dms:Note">
          <xsd:maxLength value="255"/>
        </xsd:restriction>
      </xsd:simpleType>
    </xsd:element>
    <xsd:element name="Imagen" ma:index="5" nillable="true" ma:displayName="Imagen" ma:description="Imagen o ícono asociado al documento" ma:format="Image" ma:internalName="Image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FechaPublicacion" ma:index="6" nillable="true" ma:displayName="Fecha Publicación" ma:description="Fecha de publicación del documento" ma:format="DateTime" ma:internalName="FechaPublicacio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4a2c6-c887-44e0-aadb-6ed3e2fd3e12" elementFormDefault="qualified">
    <xsd:import namespace="http://schemas.microsoft.com/office/2006/documentManagement/types"/>
    <xsd:import namespace="http://schemas.microsoft.com/office/infopath/2007/PartnerControls"/>
    <xsd:element name="Etiquetas" ma:index="15" nillable="true" ma:displayName="Etiquetas" ma:description="Etiquetas o temas relacionados con el documento" ma:list="{6243fbed-850d-4a39-a7fb-c9705fa0e7c8}" ma:internalName="Etiqueta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9e1ac-5719-45e4-8987-7723f7857daa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5D4785-2A61-41A7-AB45-8225DEFFF578}"/>
</file>

<file path=customXml/itemProps2.xml><?xml version="1.0" encoding="utf-8"?>
<ds:datastoreItem xmlns:ds="http://schemas.openxmlformats.org/officeDocument/2006/customXml" ds:itemID="{565B3F56-0831-4F5F-96E6-072DF05F5463}"/>
</file>

<file path=customXml/itemProps3.xml><?xml version="1.0" encoding="utf-8"?>
<ds:datastoreItem xmlns:ds="http://schemas.openxmlformats.org/officeDocument/2006/customXml" ds:itemID="{1368EAAF-E4F6-4A54-848C-7AA5CDB22BDD}"/>
</file>

<file path=customXml/itemProps4.xml><?xml version="1.0" encoding="utf-8"?>
<ds:datastoreItem xmlns:ds="http://schemas.openxmlformats.org/officeDocument/2006/customXml" ds:itemID="{0C7BF9C2-C4A9-4718-AFD6-90A2EC566E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GRAL</vt:lpstr>
      <vt:lpstr>ESTADO DE 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 software</dc:creator>
  <cp:lastModifiedBy>Orlando Jaramillo Restrepo</cp:lastModifiedBy>
  <cp:lastPrinted>2014-03-05T15:02:37Z</cp:lastPrinted>
  <dcterms:created xsi:type="dcterms:W3CDTF">2000-05-12T16:46:09Z</dcterms:created>
  <dcterms:modified xsi:type="dcterms:W3CDTF">2014-12-18T14:17:23Z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0x010100309CE9BD6A7AF7449AD34A8EF8CB65E9</vt:lpwstr>
  </property>
  <property fmtid="{D5CDD505-2E9C-101B-9397-08002B2CF9AE}" pid="3" name="_dlc_DocIdItemGuid">
    <vt:lpwstr>9b04ee9c-8bf2-487a-a448-194996d5dffb</vt:lpwstr>
  </property>
</Properties>
</file>